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95" windowWidth="12135" windowHeight="11640" tabRatio="688" activeTab="0"/>
  </bookViews>
  <sheets>
    <sheet name="TULUD" sheetId="1" r:id="rId1"/>
    <sheet name="KÕIK KULUD" sheetId="2" r:id="rId2"/>
    <sheet name="volikogu" sheetId="3" r:id="rId3"/>
    <sheet name="Valimised" sheetId="4" r:id="rId4"/>
    <sheet name="vallavalitsus" sheetId="5" r:id="rId5"/>
    <sheet name="reservfond" sheetId="6" r:id="rId6"/>
    <sheet name="muud üldised teenused" sheetId="7" r:id="rId7"/>
    <sheet name="õppelaen" sheetId="8" r:id="rId8"/>
    <sheet name="valitsussektori võla teenind" sheetId="9" r:id="rId9"/>
    <sheet name="turvalisus" sheetId="10" r:id="rId10"/>
    <sheet name="maakorraldus" sheetId="11" r:id="rId11"/>
    <sheet name="vallateed" sheetId="12" r:id="rId12"/>
    <sheet name="Veetransport" sheetId="13" r:id="rId13"/>
    <sheet name="Kaubandus" sheetId="14" r:id="rId14"/>
    <sheet name="Turism" sheetId="15" r:id="rId15"/>
    <sheet name="muu majandus" sheetId="16" r:id="rId16"/>
    <sheet name="Haljastus" sheetId="17" r:id="rId17"/>
    <sheet name="jäätmekäitlus" sheetId="18" r:id="rId18"/>
    <sheet name="Hajaasustus" sheetId="19" r:id="rId19"/>
    <sheet name="veevarustus" sheetId="20" r:id="rId20"/>
    <sheet name="Reiu rand" sheetId="21" r:id="rId21"/>
    <sheet name="Uulu tööstusala" sheetId="22" r:id="rId22"/>
    <sheet name="Uulu-Pärnu I etapp" sheetId="23" r:id="rId23"/>
    <sheet name="Uulu-Pärnu II etapp" sheetId="24" r:id="rId24"/>
    <sheet name="Häädemeeste kergtee" sheetId="25" r:id="rId25"/>
    <sheet name="Eest-Läti Reiu rand" sheetId="26" r:id="rId26"/>
    <sheet name="tänavavalgustus" sheetId="27" r:id="rId27"/>
    <sheet name="Korterid" sheetId="28" r:id="rId28"/>
    <sheet name="kalmistud" sheetId="29" r:id="rId29"/>
    <sheet name="vallaarst" sheetId="30" r:id="rId30"/>
    <sheet name="ksk" sheetId="31" r:id="rId31"/>
    <sheet name="Tahku Tare" sheetId="32" r:id="rId32"/>
    <sheet name="noorsootöö" sheetId="33" r:id="rId33"/>
    <sheet name="võiste rmtk" sheetId="34" r:id="rId34"/>
    <sheet name="uulu rmtk" sheetId="35" r:id="rId35"/>
    <sheet name="Häädemeeste rmtk" sheetId="36" r:id="rId36"/>
    <sheet name="Häädemeeste sport" sheetId="37" r:id="rId37"/>
    <sheet name="Kabli seltsimaja" sheetId="38" r:id="rId38"/>
    <sheet name="Treimani rahvamaja" sheetId="39" r:id="rId39"/>
    <sheet name="Häädemeeste huvikeskus" sheetId="40" r:id="rId40"/>
    <sheet name="Häädemeeste muuseum" sheetId="41" r:id="rId41"/>
    <sheet name="pätsiplats" sheetId="42" r:id="rId42"/>
    <sheet name="Liiviranna" sheetId="43" r:id="rId43"/>
    <sheet name="Kabli lasteaed" sheetId="44" r:id="rId44"/>
    <sheet name="Häädemeeste lasteaed" sheetId="45" r:id="rId45"/>
    <sheet name="uulu lasteaed" sheetId="46" r:id="rId46"/>
    <sheet name="Metsapoole kool" sheetId="47" r:id="rId47"/>
    <sheet name="tahkuranna lak" sheetId="48" r:id="rId48"/>
    <sheet name="suusasport" sheetId="49" r:id="rId49"/>
    <sheet name="uulu kool" sheetId="50" r:id="rId50"/>
    <sheet name="Häädemeeste keskkool" sheetId="51" r:id="rId51"/>
    <sheet name="Häädemeeste muusikakool" sheetId="52" r:id="rId52"/>
    <sheet name="Huviharidus" sheetId="53" r:id="rId53"/>
    <sheet name="õpilasveo eriliinid" sheetId="54" r:id="rId54"/>
    <sheet name="muu harids pearaha" sheetId="55" r:id="rId55"/>
    <sheet name="Päevakeskus" sheetId="56" r:id="rId56"/>
    <sheet name="puuetega" sheetId="57" r:id="rId57"/>
    <sheet name="vanadekodud" sheetId="58" r:id="rId58"/>
    <sheet name="Häädemeeste hooldekodu" sheetId="59" r:id="rId59"/>
    <sheet name="Häädemeeste sotsiaalkeskus" sheetId="60" r:id="rId60"/>
    <sheet name="Eakate sotsiaalne kaitse" sheetId="61" r:id="rId61"/>
    <sheet name="Perek. ja laste sots kaitse" sheetId="62" r:id="rId62"/>
    <sheet name="sotsmaja" sheetId="63" r:id="rId63"/>
    <sheet name="toimetulek" sheetId="64" r:id="rId64"/>
    <sheet name="muu sotsabi" sheetId="65" r:id="rId65"/>
    <sheet name="Puudega lapsed" sheetId="66" r:id="rId66"/>
    <sheet name="lapsehoiuteenus" sheetId="67" r:id="rId67"/>
    <sheet name="Muu sotsiaalne kaitse" sheetId="68" r:id="rId68"/>
    <sheet name="vajaduspõhine peretoetus" sheetId="69" r:id="rId69"/>
    <sheet name="laen" sheetId="70" r:id="rId70"/>
  </sheets>
  <definedNames>
    <definedName name="Prindiala" localSheetId="1">'KÕIK KULUD'!$A$1:$P$73</definedName>
  </definedNames>
  <calcPr fullCalcOnLoad="1"/>
</workbook>
</file>

<file path=xl/sharedStrings.xml><?xml version="1.0" encoding="utf-8"?>
<sst xmlns="http://schemas.openxmlformats.org/spreadsheetml/2006/main" count="1913" uniqueCount="508">
  <si>
    <t>õppelaen</t>
  </si>
  <si>
    <t>kulu liik</t>
  </si>
  <si>
    <t>kulude nimetus</t>
  </si>
  <si>
    <t>personalikulud</t>
  </si>
  <si>
    <t>50 00</t>
  </si>
  <si>
    <t>valitavate</t>
  </si>
  <si>
    <t>50 50</t>
  </si>
  <si>
    <t>50 60</t>
  </si>
  <si>
    <t>personalikuludega kaasnevad maksud</t>
  </si>
  <si>
    <t>majandamiskulud</t>
  </si>
  <si>
    <t>55 00</t>
  </si>
  <si>
    <t>administreerimiskulud</t>
  </si>
  <si>
    <t>55 03</t>
  </si>
  <si>
    <t>lähetuskulud</t>
  </si>
  <si>
    <t>55 04</t>
  </si>
  <si>
    <t>koolituskulud</t>
  </si>
  <si>
    <t>55 11</t>
  </si>
  <si>
    <t>kinnistute, hoonete ja ruumide majandamiskulud</t>
  </si>
  <si>
    <t>55 21</t>
  </si>
  <si>
    <t>toiduained ja toitlustusteenused</t>
  </si>
  <si>
    <t>55 25</t>
  </si>
  <si>
    <t>kom kultuuri ja vaba aja sisut kulud</t>
  </si>
  <si>
    <t>0 11 1 1</t>
  </si>
  <si>
    <t>0 11 1 2</t>
  </si>
  <si>
    <t>valitavate jne</t>
  </si>
  <si>
    <t>50 01</t>
  </si>
  <si>
    <t>avaliku teenistuse ametnike töötasu</t>
  </si>
  <si>
    <t>50 02</t>
  </si>
  <si>
    <t>töötajate töötasu</t>
  </si>
  <si>
    <t>personaliga kaasnevad maksud</t>
  </si>
  <si>
    <t>kinnistute, hoonete ja ruumide maj kulud</t>
  </si>
  <si>
    <t>55 13</t>
  </si>
  <si>
    <t>sõidukite maj kulud</t>
  </si>
  <si>
    <t>55 14</t>
  </si>
  <si>
    <t>inf ja kom tehnoloogiakulud</t>
  </si>
  <si>
    <t xml:space="preserve">55 15 </t>
  </si>
  <si>
    <t>inventarikulud v.a infotehn</t>
  </si>
  <si>
    <t>55 15 1</t>
  </si>
  <si>
    <t>sellest inventar</t>
  </si>
  <si>
    <t>toiduained</t>
  </si>
  <si>
    <t>55 22</t>
  </si>
  <si>
    <t>med kulud ja hügieenitarbed</t>
  </si>
  <si>
    <t>muud kulud (v.a intressid)</t>
  </si>
  <si>
    <t>60 1</t>
  </si>
  <si>
    <t>maksu-, riigilõivu- ja trahvikulud</t>
  </si>
  <si>
    <t>0 11 1 4</t>
  </si>
  <si>
    <t>muud kulud (v.a intressid ja kohustistasud)</t>
  </si>
  <si>
    <t>reservfond</t>
  </si>
  <si>
    <t>60 80 9 9</t>
  </si>
  <si>
    <t>0 13 3 0</t>
  </si>
  <si>
    <t>45 0</t>
  </si>
  <si>
    <t>sihtotstarbelised eraldised</t>
  </si>
  <si>
    <t>45 28</t>
  </si>
  <si>
    <t>0 16 0 0</t>
  </si>
  <si>
    <t>0 17 0 0</t>
  </si>
  <si>
    <t>0 31 0 0</t>
  </si>
  <si>
    <t>investeeringud</t>
  </si>
  <si>
    <t>materiaalsete ja immateriaalsete varade soetamine</t>
  </si>
  <si>
    <t>15 54</t>
  </si>
  <si>
    <t>masinate ja seadmete</t>
  </si>
  <si>
    <t>55 15</t>
  </si>
  <si>
    <t>kinnistute, hoonete ja ruumide majandam</t>
  </si>
  <si>
    <t>inventarikulud v.a infotehnoloogia</t>
  </si>
  <si>
    <t>0 42 1 0</t>
  </si>
  <si>
    <t>15 6</t>
  </si>
  <si>
    <t>immateriaalsete mittetoodetud varade soetamine</t>
  </si>
  <si>
    <t>immateriaalsete põhivarade soetamine</t>
  </si>
  <si>
    <t>rajatiste majandamiskulud</t>
  </si>
  <si>
    <t>55 12</t>
  </si>
  <si>
    <t>sõidukite majandamiskulud</t>
  </si>
  <si>
    <t>info ja kom tehnoloogiakulud</t>
  </si>
  <si>
    <t>maksu riigilõivu ja trahvikulud</t>
  </si>
  <si>
    <t>0 45 1 0</t>
  </si>
  <si>
    <t>15 51</t>
  </si>
  <si>
    <t>rajatiste ja hoonete soetamine ja renoveerimine</t>
  </si>
  <si>
    <t>0 49 0 0</t>
  </si>
  <si>
    <t>55 12 1</t>
  </si>
  <si>
    <t>info ja komm tehn kulud</t>
  </si>
  <si>
    <t>inventarikulud v.a infotehn ja kaitse</t>
  </si>
  <si>
    <t>kom kultuuri ja vaba aja sisust kulud</t>
  </si>
  <si>
    <t>55 25 1</t>
  </si>
  <si>
    <t>55 40</t>
  </si>
  <si>
    <t>mitmesugused majanduskulud</t>
  </si>
  <si>
    <t>0 51 0 0</t>
  </si>
  <si>
    <t>mitmesugused majandamiskulud</t>
  </si>
  <si>
    <t>0 63 0 0</t>
  </si>
  <si>
    <t>0 64 0 0</t>
  </si>
  <si>
    <t>0 66 0 2</t>
  </si>
  <si>
    <t>töövõtulepingu alusel fie-dele</t>
  </si>
  <si>
    <t>masinate ja seadmete ülalpidamise kulud</t>
  </si>
  <si>
    <t>55 16</t>
  </si>
  <si>
    <t>50 05</t>
  </si>
  <si>
    <t>0 76 0 0</t>
  </si>
  <si>
    <t>toetus jõulumäele</t>
  </si>
  <si>
    <t>töövõtulepinguga füüsilistele isikutele</t>
  </si>
  <si>
    <t>inventari kulud v.a infotehnoloogia ja kaitse</t>
  </si>
  <si>
    <t>55 24</t>
  </si>
  <si>
    <t>õppev, õpikud jm vahendid</t>
  </si>
  <si>
    <t>sellest toetus külad-seltsid</t>
  </si>
  <si>
    <t>55 39</t>
  </si>
  <si>
    <t>0 81 0 7</t>
  </si>
  <si>
    <t>0 82 0 1</t>
  </si>
  <si>
    <t>55 23</t>
  </si>
  <si>
    <t>teavikud ja kunstiesemed</t>
  </si>
  <si>
    <t>0 82 0 7</t>
  </si>
  <si>
    <t>0 83 0 0</t>
  </si>
  <si>
    <t xml:space="preserve">50 05 </t>
  </si>
  <si>
    <t>töölepingu alusel füüsilistele isikutele</t>
  </si>
  <si>
    <t>info ja kommunikats tehn kulud</t>
  </si>
  <si>
    <t>meditsiinikulud ja hügieenitarbed</t>
  </si>
  <si>
    <t>55 32</t>
  </si>
  <si>
    <t>eri ja vormiriietus</t>
  </si>
  <si>
    <t>0 92 1 2</t>
  </si>
  <si>
    <t>masinate ja seadmete sh transpordivahendite</t>
  </si>
  <si>
    <t>15 56</t>
  </si>
  <si>
    <t>inventari soetamine ja renoveerimine</t>
  </si>
  <si>
    <t>muu erivarustus</t>
  </si>
  <si>
    <t>0 96 0 0</t>
  </si>
  <si>
    <t>sotsiaaltoetused</t>
  </si>
  <si>
    <t>41 34</t>
  </si>
  <si>
    <t>muud toetused õppevahendid</t>
  </si>
  <si>
    <t>õppetoetused õpilasveod</t>
  </si>
  <si>
    <t>0 96 0 1</t>
  </si>
  <si>
    <t>55 24 5</t>
  </si>
  <si>
    <t>1 01 2 1</t>
  </si>
  <si>
    <t>41 33</t>
  </si>
  <si>
    <t>toetused puuetega inimestele ja nende hooldajatele</t>
  </si>
  <si>
    <t>1 02 0 0</t>
  </si>
  <si>
    <t>55 26</t>
  </si>
  <si>
    <t>hooldamine, taastusravi</t>
  </si>
  <si>
    <t>1 07 0 0</t>
  </si>
  <si>
    <t>Investeeringud</t>
  </si>
  <si>
    <t>Rajatiste majandamiskulud</t>
  </si>
  <si>
    <t>Personalikulud</t>
  </si>
  <si>
    <t>Administreerimiskulud</t>
  </si>
  <si>
    <t>1 07 0 1</t>
  </si>
  <si>
    <t>41 31</t>
  </si>
  <si>
    <t>toimetulekutoetus</t>
  </si>
  <si>
    <t>1 09 0 0</t>
  </si>
  <si>
    <t>41 30</t>
  </si>
  <si>
    <t>peretoetused</t>
  </si>
  <si>
    <t>41 38</t>
  </si>
  <si>
    <t>muud sotsiaaltoetused</t>
  </si>
  <si>
    <t>komm kultuuri ja vaba aja sisust kulud</t>
  </si>
  <si>
    <t>2 08 1 68</t>
  </si>
  <si>
    <t>20 6</t>
  </si>
  <si>
    <t>kulu</t>
  </si>
  <si>
    <t>20 81 0 0</t>
  </si>
  <si>
    <t>krediidilimiidi tasumine</t>
  </si>
  <si>
    <t>20 81 6 8</t>
  </si>
  <si>
    <t>laenude tagasimakse</t>
  </si>
  <si>
    <t xml:space="preserve">45 28 </t>
  </si>
  <si>
    <t>KSK</t>
  </si>
  <si>
    <t>Majanduskulud</t>
  </si>
  <si>
    <t>Lähetuskulud</t>
  </si>
  <si>
    <t>Koolituskulud</t>
  </si>
  <si>
    <t>Kinnist,hoonete ja ruum.majand.</t>
  </si>
  <si>
    <t>Sõidukite majandamisk.</t>
  </si>
  <si>
    <t>Info ja kommun.tehnol.kulud</t>
  </si>
  <si>
    <t>Inventari kulud v.a. infotehnol.</t>
  </si>
  <si>
    <t>Masin.ja seadm.ülalpidamiskul.</t>
  </si>
  <si>
    <t>Toiduained ja toitl.teenused</t>
  </si>
  <si>
    <t>Meditskulud,hüg. Tarbed,tervisetõ.</t>
  </si>
  <si>
    <t>Õppevahendid,õpikud,tv, jm.õvah.</t>
  </si>
  <si>
    <t>Kom.kult. Ja vaba aja sisust.kulud</t>
  </si>
  <si>
    <t>Mitmesugused majanduskulud</t>
  </si>
  <si>
    <t>Muud  kulud</t>
  </si>
  <si>
    <t>Maksu,.riigilõ.,trahvikul</t>
  </si>
  <si>
    <t>Eri- ja vormirõivastus, pehme inventar</t>
  </si>
  <si>
    <t>toetatud elamine</t>
  </si>
  <si>
    <t>kokku</t>
  </si>
  <si>
    <t>sh</t>
  </si>
  <si>
    <t>ravimid+invavahendid</t>
  </si>
  <si>
    <t>prillid</t>
  </si>
  <si>
    <t>küttepuud</t>
  </si>
  <si>
    <t>1xtoetused (erijuhud)</t>
  </si>
  <si>
    <t>lasterikaste perede liit</t>
  </si>
  <si>
    <t>ranitsatoetus</t>
  </si>
  <si>
    <t>jõulupakid vanuritele ja lastele</t>
  </si>
  <si>
    <t>2 x aastas beebipidu - lilled ja mänguasjad jms</t>
  </si>
  <si>
    <t>eakate päev 1 okt</t>
  </si>
  <si>
    <t>eakate jõulud</t>
  </si>
  <si>
    <t>55 00 11</t>
  </si>
  <si>
    <t>bürootarbed</t>
  </si>
  <si>
    <t>Ürituste ja näituste korrald. Kulud</t>
  </si>
  <si>
    <t>Mitmesugused majanduskul.</t>
  </si>
  <si>
    <t>töötajate töötasu (õpetajad)</t>
  </si>
  <si>
    <t>töötajate töötasu (töötajad)</t>
  </si>
  <si>
    <t>seadmete ülalpidamise kulud</t>
  </si>
  <si>
    <t>Maksud, lõivud, trahvid (tegevuskulud)</t>
  </si>
  <si>
    <t>60 10</t>
  </si>
  <si>
    <t>KOKKU</t>
  </si>
  <si>
    <t xml:space="preserve">3000            </t>
  </si>
  <si>
    <t>Füüsilise isiku tulumaks</t>
  </si>
  <si>
    <t xml:space="preserve">3030            </t>
  </si>
  <si>
    <t>Maamaks</t>
  </si>
  <si>
    <t>Reklaamimaks</t>
  </si>
  <si>
    <t xml:space="preserve">3200            </t>
  </si>
  <si>
    <t>Riigilõivud</t>
  </si>
  <si>
    <t xml:space="preserve">3220            </t>
  </si>
  <si>
    <t xml:space="preserve">3222            </t>
  </si>
  <si>
    <t>Laekumised spordi-ja puhkeasutuste majandustegevus</t>
  </si>
  <si>
    <t xml:space="preserve">3233            </t>
  </si>
  <si>
    <t xml:space="preserve">Üüri- ja renditulud </t>
  </si>
  <si>
    <t xml:space="preserve">3237            </t>
  </si>
  <si>
    <t xml:space="preserve">3238            </t>
  </si>
  <si>
    <t>Muu kaupade ja teenuste müük</t>
  </si>
  <si>
    <t xml:space="preserve">35000009        </t>
  </si>
  <si>
    <t xml:space="preserve">350000141       </t>
  </si>
  <si>
    <t>MV.TP 015018 toet.töö ja elamine</t>
  </si>
  <si>
    <t xml:space="preserve">35020007        </t>
  </si>
  <si>
    <t xml:space="preserve">35200171        </t>
  </si>
  <si>
    <t xml:space="preserve">35200172        </t>
  </si>
  <si>
    <t xml:space="preserve">35200170        </t>
  </si>
  <si>
    <t xml:space="preserve">3823            </t>
  </si>
  <si>
    <t>Intressi- ja viivisetulud muudelt finantsvaradelt</t>
  </si>
  <si>
    <t xml:space="preserve">382540          </t>
  </si>
  <si>
    <t>Laekum.vee erikasutusest</t>
  </si>
  <si>
    <t xml:space="preserve">382530          </t>
  </si>
  <si>
    <t>Metsatulu</t>
  </si>
  <si>
    <t xml:space="preserve">3888            </t>
  </si>
  <si>
    <t>Eespool nimetamata muud tulud</t>
  </si>
  <si>
    <t xml:space="preserve">388220          </t>
  </si>
  <si>
    <t>Saastetasud olmejäätmetest</t>
  </si>
  <si>
    <t xml:space="preserve">8212            </t>
  </si>
  <si>
    <t xml:space="preserve">Pangajääk </t>
  </si>
  <si>
    <t>huvikoolid (õppetoetus)</t>
  </si>
  <si>
    <t>invest. Immateriaalne ( eh. Projektid )</t>
  </si>
  <si>
    <t>muudele residentidele</t>
  </si>
  <si>
    <t>0 11 12</t>
  </si>
  <si>
    <t>Kulu liik</t>
  </si>
  <si>
    <t>TL töötajate töötasu</t>
  </si>
  <si>
    <t>personali kuludega kaasnevad maksud</t>
  </si>
  <si>
    <t xml:space="preserve">Sõidukite majandamiskulud </t>
  </si>
  <si>
    <t>Töövõtu- ja käsunduslepingud</t>
  </si>
  <si>
    <t>Volikogu</t>
  </si>
  <si>
    <t>Vallavalitsus</t>
  </si>
  <si>
    <t>Muud üldised teenused</t>
  </si>
  <si>
    <t>Õppelaen</t>
  </si>
  <si>
    <t>Turvalisus</t>
  </si>
  <si>
    <t>Maakorraldus</t>
  </si>
  <si>
    <t>Uulu Põhikool</t>
  </si>
  <si>
    <t>Vallateed</t>
  </si>
  <si>
    <t>Muu majandus</t>
  </si>
  <si>
    <t>Jäätmekäitlus</t>
  </si>
  <si>
    <t>Veevarustus</t>
  </si>
  <si>
    <t>Tänavavalgustus</t>
  </si>
  <si>
    <t>Kalmistud</t>
  </si>
  <si>
    <t>Vallaarst</t>
  </si>
  <si>
    <t>Uulu Kultuuri- ja spordikeskus</t>
  </si>
  <si>
    <t>Noorsootöö</t>
  </si>
  <si>
    <t>Võiste raamatukogu</t>
  </si>
  <si>
    <t xml:space="preserve">Ürituste ja näituste korrald. </t>
  </si>
  <si>
    <t>Uulu raamatukogu</t>
  </si>
  <si>
    <t>Pätsiplats</t>
  </si>
  <si>
    <t>Oma Leht</t>
  </si>
  <si>
    <t>Uulu Lasteaed</t>
  </si>
  <si>
    <t>Tahkuranna LAK</t>
  </si>
  <si>
    <t>Suusasport</t>
  </si>
  <si>
    <t>Suusaklass</t>
  </si>
  <si>
    <t>Õpilasvedu</t>
  </si>
  <si>
    <t>Õpilaspearaha teistele KOV-idele</t>
  </si>
  <si>
    <t>Puuetege inimesed</t>
  </si>
  <si>
    <t>Sotsmaja</t>
  </si>
  <si>
    <t>Toimetulekutoetus</t>
  </si>
  <si>
    <t>Muu sotsabi</t>
  </si>
  <si>
    <t>Lapsehoiuteenus</t>
  </si>
  <si>
    <t>Reservfond</t>
  </si>
  <si>
    <t>Valitsussektori võla intress</t>
  </si>
  <si>
    <t>Pearaha</t>
  </si>
  <si>
    <t>Puuetega inimesed</t>
  </si>
  <si>
    <t>Vanadekodud</t>
  </si>
  <si>
    <t>Toimetulekutoetused</t>
  </si>
  <si>
    <t>Laen</t>
  </si>
  <si>
    <t>Tulude nimetus</t>
  </si>
  <si>
    <t>Vanadekodu</t>
  </si>
  <si>
    <t>Muud üldteenused</t>
  </si>
  <si>
    <t>Valla osa inventarile</t>
  </si>
  <si>
    <t>Riigilt tulev osa</t>
  </si>
  <si>
    <t>Laekumised õiguste müügist - Golfer</t>
  </si>
  <si>
    <t xml:space="preserve">Rah. Min.õppelaen </t>
  </si>
  <si>
    <t xml:space="preserve">Maj.Min. teede ehitus </t>
  </si>
  <si>
    <t>Kood</t>
  </si>
  <si>
    <t>Valitsussektori võlg</t>
  </si>
  <si>
    <t>intress</t>
  </si>
  <si>
    <r>
      <t xml:space="preserve">sellest </t>
    </r>
    <r>
      <rPr>
        <sz val="10"/>
        <rFont val="Arial"/>
        <family val="0"/>
      </rPr>
      <t>heakord</t>
    </r>
  </si>
  <si>
    <r>
      <t>sellest</t>
    </r>
    <r>
      <rPr>
        <sz val="10"/>
        <rFont val="Arial"/>
        <family val="0"/>
      </rPr>
      <t xml:space="preserve"> toet külad ja seltsid</t>
    </r>
  </si>
  <si>
    <t>töövõtulepingu alusel FIE-dele</t>
  </si>
  <si>
    <t>0 1111</t>
  </si>
  <si>
    <t>0 1112</t>
  </si>
  <si>
    <t>0 1114</t>
  </si>
  <si>
    <t>0 1330</t>
  </si>
  <si>
    <t>0 1600</t>
  </si>
  <si>
    <t>0 1700</t>
  </si>
  <si>
    <t>0 3100</t>
  </si>
  <si>
    <t>0 4210</t>
  </si>
  <si>
    <t>0 4510</t>
  </si>
  <si>
    <t>0 4900</t>
  </si>
  <si>
    <t>0 5100</t>
  </si>
  <si>
    <t>0 6300</t>
  </si>
  <si>
    <t>0 6400</t>
  </si>
  <si>
    <t>0 6602</t>
  </si>
  <si>
    <t>0 7600</t>
  </si>
  <si>
    <t>0 8102</t>
  </si>
  <si>
    <t>0 8107</t>
  </si>
  <si>
    <t>0 8201</t>
  </si>
  <si>
    <t>0 8207</t>
  </si>
  <si>
    <t>0 8300</t>
  </si>
  <si>
    <t>0 9110</t>
  </si>
  <si>
    <t>0 9210</t>
  </si>
  <si>
    <t>0 9212</t>
  </si>
  <si>
    <t>0 9600</t>
  </si>
  <si>
    <t>0 9601</t>
  </si>
  <si>
    <t>kultuur ja vaba aja sisust</t>
  </si>
  <si>
    <t>parimate õpetajate premeerimine 1 in.</t>
  </si>
  <si>
    <t>toituained ja toitlustusteenused</t>
  </si>
  <si>
    <t>,</t>
  </si>
  <si>
    <t>4 korteri rekonstrueerimine</t>
  </si>
  <si>
    <t>transport</t>
  </si>
  <si>
    <t>Elamu ja kommunaaltegevuse tulud</t>
  </si>
  <si>
    <t>Teg.ala</t>
  </si>
  <si>
    <t>Tunnus</t>
  </si>
  <si>
    <t>kulu l.</t>
  </si>
  <si>
    <t>kulu nimetus</t>
  </si>
  <si>
    <t>O9210</t>
  </si>
  <si>
    <t>Personalik.-ga kaasnevad maksud</t>
  </si>
  <si>
    <t>Muud hariduse abiteenused</t>
  </si>
  <si>
    <t>Õpilasveoliinid</t>
  </si>
  <si>
    <t xml:space="preserve">Eakate sotsiaalhoolekandeasutused </t>
  </si>
  <si>
    <t>Riiklik toimetulekutoetus</t>
  </si>
  <si>
    <t>Tulu haridusalasest tegevusest, LA kohatasu, toitl.</t>
  </si>
  <si>
    <t>POL, EMOL ,LEADER</t>
  </si>
  <si>
    <t xml:space="preserve">   Ringhäälingu-ja kirjastamisteenus</t>
  </si>
  <si>
    <t>Laenu tagasi maksmine</t>
  </si>
  <si>
    <t>Muu toodete ja teenuste müük</t>
  </si>
  <si>
    <t>töötasu</t>
  </si>
  <si>
    <t>Tahku Tare</t>
  </si>
  <si>
    <t>valla poolne toetus</t>
  </si>
  <si>
    <t>0 8202</t>
  </si>
  <si>
    <t>Lasteaiaõpetajate palgad</t>
  </si>
  <si>
    <t>Kooliõpetajate palgad</t>
  </si>
  <si>
    <t xml:space="preserve">Tulud - kulud </t>
  </si>
  <si>
    <t>lastelaager + üritused</t>
  </si>
  <si>
    <t xml:space="preserve">55 25 </t>
  </si>
  <si>
    <t>Kom. Kultuur ja vabaaeg</t>
  </si>
  <si>
    <t>Noorsootöö ja noortekeskus</t>
  </si>
  <si>
    <t>Sihtotstarbelised eraldised</t>
  </si>
  <si>
    <t>2010 Tulud</t>
  </si>
  <si>
    <t>Kinnisvara müük</t>
  </si>
  <si>
    <t>Pangalaen</t>
  </si>
  <si>
    <t>Puudega lapsed</t>
  </si>
  <si>
    <t>viipekeel</t>
  </si>
  <si>
    <t>ravikindlustuseta isikud</t>
  </si>
  <si>
    <t>Käsunduslepinguga töötajate töötasu</t>
  </si>
  <si>
    <t>Muutus</t>
  </si>
  <si>
    <t xml:space="preserve">Muudelt residentidelt </t>
  </si>
  <si>
    <t>0 91 1 0</t>
  </si>
  <si>
    <t>Puuetega täiskasvanute sotsiaalne kaitse</t>
  </si>
  <si>
    <t>Puuetega laste hooldajatoetus</t>
  </si>
  <si>
    <t>Hajaasustuse veeprogramm</t>
  </si>
  <si>
    <t>Tas.f.4.lg.2 Sotsiaaltoetused</t>
  </si>
  <si>
    <t>Tas.f.4.lg.2 Haridustoetused</t>
  </si>
  <si>
    <t>Vajaduspõhine lastetoetus</t>
  </si>
  <si>
    <t>lastetoetus</t>
  </si>
  <si>
    <t>Hajaasustus</t>
  </si>
  <si>
    <t>Hajaasustuse programm</t>
  </si>
  <si>
    <t>meditsiinikulud ja hügieenivahendid</t>
  </si>
  <si>
    <t>vald</t>
  </si>
  <si>
    <t>KSK lava valgustus</t>
  </si>
  <si>
    <t>matusetoetus 150.-</t>
  </si>
  <si>
    <t>sünnitoetus 25x400.-</t>
  </si>
  <si>
    <t>Vajaduspõhine peretoetus</t>
  </si>
  <si>
    <t xml:space="preserve">KSK otsasein </t>
  </si>
  <si>
    <t>Töövõtuleping, käsundusleping</t>
  </si>
  <si>
    <t>Comenius</t>
  </si>
  <si>
    <t>55 25 2</t>
  </si>
  <si>
    <t>sellest spordiüritused vallas ja mujal</t>
  </si>
  <si>
    <t>Lasteaia ruumide renoveerimine</t>
  </si>
  <si>
    <t>Maj. Min. EAS Uulu lasteaia sõimerühm</t>
  </si>
  <si>
    <t>Lasteaiasõimerühm ja ventilatsioon</t>
  </si>
  <si>
    <t>Maj. Min. EAS Reiuranna tee</t>
  </si>
  <si>
    <t>Reiuranna tee koos abirahadega</t>
  </si>
  <si>
    <t>Leader Reiu rand</t>
  </si>
  <si>
    <t>EAS Uulu tööstusala</t>
  </si>
  <si>
    <t>EAS</t>
  </si>
  <si>
    <t>projektid, taotlused, analüüsid, järelevalve</t>
  </si>
  <si>
    <t>Maj. Min. EAS Uulu tööstusala</t>
  </si>
  <si>
    <t>Uulu kaamerad</t>
  </si>
  <si>
    <t>55 25 3</t>
  </si>
  <si>
    <t>Valla 25 aastapäev</t>
  </si>
  <si>
    <t>45 21</t>
  </si>
  <si>
    <t>Valimised</t>
  </si>
  <si>
    <t>0 11 1 11</t>
  </si>
  <si>
    <t xml:space="preserve">sõidukite majanduskulud </t>
  </si>
  <si>
    <t>Maj. Min. EAS Uulu-Pärnu kergtee I etapp</t>
  </si>
  <si>
    <t>EAS Uulu - Pärnu kergtee I etapp</t>
  </si>
  <si>
    <t>EAS Uulu-Pärnu tee I etapp</t>
  </si>
  <si>
    <t>Toetus OÜ Vesoka - Raemetsa pumpla ligipääsu ehitus</t>
  </si>
  <si>
    <t>OÜ Vesoka sissemaks - Reiusilla veetrassi ehitus</t>
  </si>
  <si>
    <t>Silla tee krundid võimalik saada Rail Baltica tulekul 2018</t>
  </si>
  <si>
    <t>Huvihariduse toetus</t>
  </si>
  <si>
    <t>2018 I lug</t>
  </si>
  <si>
    <t>2018 Kulud</t>
  </si>
  <si>
    <t>trassid, tee ja parkla</t>
  </si>
  <si>
    <t>Maj. Min. EAS Uulu-Pärnu kergtee II etapp</t>
  </si>
  <si>
    <t>EAS Uulu-Pärnu tee II etapp</t>
  </si>
  <si>
    <t>Eesti - Läti</t>
  </si>
  <si>
    <t>0 633</t>
  </si>
  <si>
    <t>Eesti - Läti programm Reiu rand</t>
  </si>
  <si>
    <t>86 475 Uulu puhasti omaosa Vesokale</t>
  </si>
  <si>
    <t>keemiaklass + välijõusaal</t>
  </si>
  <si>
    <t>valla poolne toetus ehituseks</t>
  </si>
  <si>
    <t>projekti omaosa ja sisesed ehitused</t>
  </si>
  <si>
    <t>Leader, Läti</t>
  </si>
  <si>
    <t>oma raha</t>
  </si>
  <si>
    <t>4 tuh Mai kinnistu IKÕ</t>
  </si>
  <si>
    <t>TÄITMINE T</t>
  </si>
  <si>
    <t>TÄITMINE H</t>
  </si>
  <si>
    <t>2017 T</t>
  </si>
  <si>
    <t>2017 H</t>
  </si>
  <si>
    <t>Kokku</t>
  </si>
  <si>
    <t>Sotsiaalasutuste tulud</t>
  </si>
  <si>
    <t>Kultuuriasutuste tulud</t>
  </si>
  <si>
    <t>Sihtotstarbelised toetused pv.soetamiseks</t>
  </si>
  <si>
    <t>Toetusfond</t>
  </si>
  <si>
    <t>Ajalehe tulu</t>
  </si>
  <si>
    <t>Täitmine T</t>
  </si>
  <si>
    <t>Täitmine H</t>
  </si>
  <si>
    <t>Eelarve</t>
  </si>
  <si>
    <t>0 4520</t>
  </si>
  <si>
    <t>Veetransport</t>
  </si>
  <si>
    <t>0 4710</t>
  </si>
  <si>
    <t>Kaubandus</t>
  </si>
  <si>
    <t>0 4730</t>
  </si>
  <si>
    <t>Turism</t>
  </si>
  <si>
    <t>Haljastus</t>
  </si>
  <si>
    <t>0 6605</t>
  </si>
  <si>
    <t>Korterid</t>
  </si>
  <si>
    <t>Häädemeeste raamatukogu</t>
  </si>
  <si>
    <t>Sport</t>
  </si>
  <si>
    <t>Kabli seltsimaja</t>
  </si>
  <si>
    <t>Treimani rahvamaja</t>
  </si>
  <si>
    <t>Häädemeeste huvikeskus</t>
  </si>
  <si>
    <t>Häädemeeste muuseum</t>
  </si>
  <si>
    <t>Kabli lasteaed</t>
  </si>
  <si>
    <t>Häädemeeste lasteaed</t>
  </si>
  <si>
    <t>Metsapoole Põhikool</t>
  </si>
  <si>
    <t>0 9220</t>
  </si>
  <si>
    <t>Häädemeeste keskkool</t>
  </si>
  <si>
    <t>0 9510</t>
  </si>
  <si>
    <t>Häädemeeste muusikakool</t>
  </si>
  <si>
    <t>Noorte huvitegevus</t>
  </si>
  <si>
    <t>Päevakeskus</t>
  </si>
  <si>
    <t>Häädemeeste hooldekodu</t>
  </si>
  <si>
    <t>Häädemeeste sotsiaalkeskus</t>
  </si>
  <si>
    <t>Eakate sotsiaalne kaitse</t>
  </si>
  <si>
    <t>Perekondade sotsiaalne kaitse</t>
  </si>
  <si>
    <t>Muu sotsiaalne kaitse</t>
  </si>
  <si>
    <t>17 H</t>
  </si>
  <si>
    <t>17H</t>
  </si>
  <si>
    <t>04520</t>
  </si>
  <si>
    <t>Rajatiste, hoonete soetamine ja renoveerimine</t>
  </si>
  <si>
    <t>04710</t>
  </si>
  <si>
    <t>Turg</t>
  </si>
  <si>
    <t>04730</t>
  </si>
  <si>
    <t>EAS Uulu - Pärnu kergtee II etapp</t>
  </si>
  <si>
    <t>Eesti-Läti Reiu rand</t>
  </si>
  <si>
    <t>04900</t>
  </si>
  <si>
    <t>06605</t>
  </si>
  <si>
    <t>IT kulud</t>
  </si>
  <si>
    <t>08202</t>
  </si>
  <si>
    <t>Metsapoole põhikool</t>
  </si>
  <si>
    <t>09212</t>
  </si>
  <si>
    <t>09220</t>
  </si>
  <si>
    <t>09510</t>
  </si>
  <si>
    <t>Noorte hiviharidus ja huvitegevus  ( Hdm )</t>
  </si>
  <si>
    <t>Lasteaiad</t>
  </si>
  <si>
    <t>Põhikool</t>
  </si>
  <si>
    <t>Gümnaasium</t>
  </si>
  <si>
    <t>Täiskasvanute gümnaasium</t>
  </si>
  <si>
    <t>Tahkuranna teist KOV õpilaspearaha</t>
  </si>
  <si>
    <t>Kooliõpilaste toit</t>
  </si>
  <si>
    <t>Häädemeeste päevakeskus</t>
  </si>
  <si>
    <t>10200</t>
  </si>
  <si>
    <t>10700</t>
  </si>
  <si>
    <t>Perekondade ja laste sots. Kaitse</t>
  </si>
  <si>
    <t>matusetoetus</t>
  </si>
  <si>
    <t>Pärnu LV lasteaiakohtade omaosa</t>
  </si>
  <si>
    <t>Ühinemistoetus</t>
  </si>
  <si>
    <t>Tas.f.4 lg 1.Tasandusfond</t>
  </si>
  <si>
    <t>Muru, lehed Haljastuse tabelis</t>
  </si>
  <si>
    <t>Leonhard Weiss projekt Reiu, Mereküla, Uulu, Laadi</t>
  </si>
  <si>
    <t xml:space="preserve">EAS Häädemeeste kergtee </t>
  </si>
  <si>
    <t>EAS Häädemeeste kergtee</t>
  </si>
  <si>
    <t>Maj. Min. EAS Häädemeeste kergtee</t>
  </si>
  <si>
    <t>Kindlustamata inimeste ravikulud</t>
  </si>
  <si>
    <t>AS Häädemeeste Vesi toetus</t>
  </si>
  <si>
    <t>Uulu turg 20 ja Häädemeeste 15</t>
  </si>
  <si>
    <t>Mai kinnistu kraavid 8 ja Võiste veevõtukoht 6, Oni veevõtukoht 4</t>
  </si>
  <si>
    <t>Suurküla rand</t>
  </si>
  <si>
    <t>Haraldi auto</t>
  </si>
  <si>
    <t>18 750 Interreg, 24 tuh Jaagupi sadama vesi+elekter</t>
  </si>
  <si>
    <t>Jaagupi sadam</t>
  </si>
  <si>
    <t>ilma lisakuude ja hüvitisteta 490 tuh, varem tegelik koos peidetud palkadega 554 tuh</t>
  </si>
  <si>
    <t>koondamised 2017 80 tuh, laekus 150 tuh</t>
  </si>
  <si>
    <t>370 tuh ühinemisraha, 300 tuh 2018 eest</t>
  </si>
  <si>
    <t>Suurküla rannatee</t>
  </si>
  <si>
    <t>Elektriliini ümbertõstmine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</si>
</sst>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0" fontId="1" fillId="0" borderId="2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4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" fontId="0" fillId="0" borderId="40" xfId="0" applyNumberFormat="1" applyBorder="1" applyAlignment="1">
      <alignment/>
    </xf>
    <xf numFmtId="0" fontId="1" fillId="0" borderId="38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4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6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36" xfId="0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1" fillId="24" borderId="41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0" fillId="0" borderId="45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3" fontId="2" fillId="24" borderId="46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1" fillId="0" borderId="41" xfId="0" applyFont="1" applyBorder="1" applyAlignment="1">
      <alignment/>
    </xf>
    <xf numFmtId="0" fontId="0" fillId="0" borderId="47" xfId="0" applyBorder="1" applyAlignment="1">
      <alignment/>
    </xf>
    <xf numFmtId="3" fontId="2" fillId="24" borderId="13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7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1" fontId="0" fillId="0" borderId="47" xfId="0" applyNumberFormat="1" applyBorder="1" applyAlignment="1">
      <alignment/>
    </xf>
    <xf numFmtId="3" fontId="1" fillId="24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3" fontId="2" fillId="24" borderId="12" xfId="0" applyNumberFormat="1" applyFont="1" applyFill="1" applyBorder="1" applyAlignment="1">
      <alignment/>
    </xf>
    <xf numFmtId="3" fontId="2" fillId="24" borderId="13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48" xfId="0" applyFont="1" applyBorder="1" applyAlignment="1">
      <alignment/>
    </xf>
    <xf numFmtId="3" fontId="2" fillId="24" borderId="23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2" fillId="24" borderId="48" xfId="0" applyNumberFormat="1" applyFon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54" xfId="0" applyNumberFormat="1" applyBorder="1" applyAlignment="1">
      <alignment/>
    </xf>
    <xf numFmtId="0" fontId="1" fillId="0" borderId="48" xfId="0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0" xfId="0" applyBorder="1" applyAlignment="1">
      <alignment horizontal="left"/>
    </xf>
    <xf numFmtId="3" fontId="0" fillId="0" borderId="41" xfId="0" applyNumberFormat="1" applyBorder="1" applyAlignment="1">
      <alignment/>
    </xf>
    <xf numFmtId="0" fontId="0" fillId="0" borderId="57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52" xfId="0" applyNumberFormat="1" applyFont="1" applyBorder="1" applyAlignment="1">
      <alignment/>
    </xf>
    <xf numFmtId="3" fontId="1" fillId="25" borderId="0" xfId="0" applyNumberFormat="1" applyFont="1" applyFill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2" fillId="24" borderId="58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8" fillId="0" borderId="59" xfId="0" applyFont="1" applyBorder="1" applyAlignment="1">
      <alignment/>
    </xf>
    <xf numFmtId="3" fontId="8" fillId="0" borderId="59" xfId="0" applyNumberFormat="1" applyFont="1" applyBorder="1" applyAlignment="1">
      <alignment/>
    </xf>
    <xf numFmtId="0" fontId="8" fillId="0" borderId="39" xfId="0" applyFont="1" applyBorder="1" applyAlignment="1">
      <alignment/>
    </xf>
    <xf numFmtId="3" fontId="8" fillId="0" borderId="60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1" fillId="0" borderId="48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48" xfId="0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3" fontId="8" fillId="0" borderId="54" xfId="0" applyNumberFormat="1" applyFont="1" applyBorder="1" applyAlignment="1">
      <alignment/>
    </xf>
    <xf numFmtId="3" fontId="8" fillId="0" borderId="6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3" fontId="0" fillId="0" borderId="21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24" borderId="41" xfId="0" applyNumberFormat="1" applyFont="1" applyFill="1" applyBorder="1" applyAlignment="1">
      <alignment/>
    </xf>
    <xf numFmtId="3" fontId="0" fillId="0" borderId="17" xfId="0" applyNumberFormat="1" applyBorder="1" applyAlignment="1">
      <alignment horizontal="left"/>
    </xf>
    <xf numFmtId="3" fontId="2" fillId="0" borderId="46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45" xfId="0" applyBorder="1" applyAlignment="1">
      <alignment/>
    </xf>
    <xf numFmtId="3" fontId="1" fillId="0" borderId="46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7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24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9" xfId="0" applyNumberFormat="1" applyBorder="1" applyAlignment="1">
      <alignment/>
    </xf>
    <xf numFmtId="49" fontId="0" fillId="0" borderId="17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49" fontId="0" fillId="0" borderId="19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57" xfId="0" applyFont="1" applyBorder="1" applyAlignment="1">
      <alignment/>
    </xf>
    <xf numFmtId="0" fontId="0" fillId="0" borderId="54" xfId="0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54" xfId="0" applyFont="1" applyBorder="1" applyAlignment="1">
      <alignment/>
    </xf>
    <xf numFmtId="3" fontId="33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1" fillId="24" borderId="0" xfId="0" applyNumberFormat="1" applyFont="1" applyFill="1" applyAlignment="1">
      <alignment/>
    </xf>
    <xf numFmtId="0" fontId="0" fillId="0" borderId="26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3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" fillId="24" borderId="0" xfId="0" applyFont="1" applyFill="1" applyAlignment="1">
      <alignment/>
    </xf>
    <xf numFmtId="3" fontId="1" fillId="24" borderId="48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0.28125" style="0" customWidth="1"/>
    <col min="2" max="2" width="34.00390625" style="0" customWidth="1"/>
    <col min="3" max="5" width="11.421875" style="0" customWidth="1"/>
    <col min="6" max="8" width="11.57421875" style="0" customWidth="1"/>
    <col min="9" max="9" width="13.140625" style="0" customWidth="1"/>
    <col min="10" max="10" width="12.140625" style="0" customWidth="1"/>
  </cols>
  <sheetData>
    <row r="1" spans="1:9" ht="0.75" customHeight="1" thickBot="1">
      <c r="A1" s="2" t="s">
        <v>347</v>
      </c>
      <c r="B1" s="3"/>
      <c r="C1" s="3"/>
      <c r="D1" s="3"/>
      <c r="E1" s="3"/>
      <c r="F1" s="3"/>
      <c r="G1" s="3"/>
      <c r="H1" s="3"/>
      <c r="I1" s="3"/>
    </row>
    <row r="2" spans="1:10" s="15" customFormat="1" ht="19.5" customHeight="1" thickBot="1">
      <c r="A2" s="39" t="s">
        <v>321</v>
      </c>
      <c r="B2" s="20" t="s">
        <v>274</v>
      </c>
      <c r="C2" s="171" t="s">
        <v>418</v>
      </c>
      <c r="D2" s="35" t="s">
        <v>419</v>
      </c>
      <c r="E2" s="35" t="s">
        <v>420</v>
      </c>
      <c r="F2" s="224" t="s">
        <v>416</v>
      </c>
      <c r="G2" s="35" t="s">
        <v>417</v>
      </c>
      <c r="H2" s="35" t="s">
        <v>420</v>
      </c>
      <c r="I2" s="171" t="s">
        <v>401</v>
      </c>
      <c r="J2" s="203" t="s">
        <v>354</v>
      </c>
    </row>
    <row r="3" spans="1:13" s="1" customFormat="1" ht="12.75">
      <c r="A3" s="18" t="s">
        <v>192</v>
      </c>
      <c r="B3" s="19" t="s">
        <v>193</v>
      </c>
      <c r="C3" s="204">
        <v>1465000</v>
      </c>
      <c r="D3" s="43">
        <v>1420000</v>
      </c>
      <c r="E3" s="43">
        <f>C3+D3</f>
        <v>2885000</v>
      </c>
      <c r="F3" s="43">
        <v>1504001</v>
      </c>
      <c r="G3" s="43"/>
      <c r="H3" s="43"/>
      <c r="I3" s="204">
        <v>2885000</v>
      </c>
      <c r="J3" s="213">
        <f>I3-E3</f>
        <v>0</v>
      </c>
      <c r="K3" s="214"/>
      <c r="L3" s="214"/>
      <c r="M3" s="214"/>
    </row>
    <row r="4" spans="1:10" ht="12.75">
      <c r="A4" s="9" t="s">
        <v>194</v>
      </c>
      <c r="B4" s="18" t="s">
        <v>195</v>
      </c>
      <c r="C4" s="123">
        <v>52000</v>
      </c>
      <c r="D4" s="43">
        <v>158000</v>
      </c>
      <c r="E4" s="43">
        <f aca="true" t="shared" si="0" ref="E4:E48">C4+D4</f>
        <v>210000</v>
      </c>
      <c r="F4" s="43">
        <v>51389</v>
      </c>
      <c r="G4" s="43"/>
      <c r="H4" s="43"/>
      <c r="I4" s="123">
        <v>217500</v>
      </c>
      <c r="J4" s="213">
        <f aca="true" t="shared" si="1" ref="J4:J48">I4-E4</f>
        <v>7500</v>
      </c>
    </row>
    <row r="5" spans="1:10" ht="12.75">
      <c r="A5" s="11">
        <v>3044</v>
      </c>
      <c r="B5" s="13" t="s">
        <v>196</v>
      </c>
      <c r="C5" s="123">
        <v>1000</v>
      </c>
      <c r="D5" s="44">
        <v>0</v>
      </c>
      <c r="E5" s="43">
        <f t="shared" si="0"/>
        <v>1000</v>
      </c>
      <c r="F5" s="44">
        <v>1209</v>
      </c>
      <c r="G5" s="44"/>
      <c r="H5" s="44"/>
      <c r="I5" s="123">
        <v>1000</v>
      </c>
      <c r="J5" s="213">
        <f t="shared" si="1"/>
        <v>0</v>
      </c>
    </row>
    <row r="6" spans="1:10" ht="12.75">
      <c r="A6" s="10" t="s">
        <v>197</v>
      </c>
      <c r="B6" s="13" t="s">
        <v>198</v>
      </c>
      <c r="C6" s="123">
        <v>5000</v>
      </c>
      <c r="D6" s="44">
        <v>6500</v>
      </c>
      <c r="E6" s="43">
        <f t="shared" si="0"/>
        <v>11500</v>
      </c>
      <c r="F6" s="44">
        <v>5660</v>
      </c>
      <c r="G6" s="44"/>
      <c r="H6" s="44"/>
      <c r="I6" s="123">
        <v>11500</v>
      </c>
      <c r="J6" s="213">
        <f t="shared" si="1"/>
        <v>0</v>
      </c>
    </row>
    <row r="7" spans="1:10" ht="12.75">
      <c r="A7" s="10" t="s">
        <v>199</v>
      </c>
      <c r="B7" s="13" t="s">
        <v>330</v>
      </c>
      <c r="C7" s="123">
        <v>53000</v>
      </c>
      <c r="D7" s="44">
        <v>104132</v>
      </c>
      <c r="E7" s="43">
        <f t="shared" si="0"/>
        <v>157132</v>
      </c>
      <c r="F7" s="44">
        <v>65672</v>
      </c>
      <c r="G7" s="44"/>
      <c r="H7" s="44"/>
      <c r="I7" s="123">
        <v>155000</v>
      </c>
      <c r="J7" s="213">
        <f t="shared" si="1"/>
        <v>-2132</v>
      </c>
    </row>
    <row r="8" spans="1:10" ht="12.75">
      <c r="A8" s="11">
        <v>3221</v>
      </c>
      <c r="B8" s="13" t="s">
        <v>422</v>
      </c>
      <c r="C8" s="123">
        <v>0</v>
      </c>
      <c r="D8" s="44">
        <v>981</v>
      </c>
      <c r="E8" s="43">
        <f t="shared" si="0"/>
        <v>981</v>
      </c>
      <c r="F8" s="44">
        <v>0</v>
      </c>
      <c r="G8" s="44"/>
      <c r="H8" s="44"/>
      <c r="I8" s="123">
        <v>1000</v>
      </c>
      <c r="J8" s="213">
        <f t="shared" si="1"/>
        <v>19</v>
      </c>
    </row>
    <row r="9" spans="1:10" ht="12.75">
      <c r="A9" s="10" t="s">
        <v>200</v>
      </c>
      <c r="B9" s="13" t="s">
        <v>201</v>
      </c>
      <c r="C9" s="123">
        <v>1500</v>
      </c>
      <c r="D9" s="44">
        <v>0</v>
      </c>
      <c r="E9" s="43">
        <f t="shared" si="0"/>
        <v>1500</v>
      </c>
      <c r="F9" s="44">
        <v>1803</v>
      </c>
      <c r="G9" s="44"/>
      <c r="H9" s="44"/>
      <c r="I9" s="123">
        <v>1500</v>
      </c>
      <c r="J9" s="213">
        <f t="shared" si="1"/>
        <v>0</v>
      </c>
    </row>
    <row r="10" spans="1:10" ht="12.75">
      <c r="A10" s="11">
        <v>3224</v>
      </c>
      <c r="B10" s="13" t="s">
        <v>421</v>
      </c>
      <c r="C10" s="123">
        <v>0</v>
      </c>
      <c r="D10" s="44">
        <v>192348</v>
      </c>
      <c r="E10" s="43">
        <f t="shared" si="0"/>
        <v>192348</v>
      </c>
      <c r="F10" s="44">
        <v>0</v>
      </c>
      <c r="G10" s="44"/>
      <c r="H10" s="44"/>
      <c r="I10" s="123">
        <v>224000</v>
      </c>
      <c r="J10" s="213">
        <f t="shared" si="1"/>
        <v>31652</v>
      </c>
    </row>
    <row r="11" spans="1:10" ht="12.75">
      <c r="A11" s="11">
        <v>3225</v>
      </c>
      <c r="B11" s="13" t="s">
        <v>319</v>
      </c>
      <c r="C11" s="123">
        <v>2000</v>
      </c>
      <c r="D11" s="44">
        <v>2102</v>
      </c>
      <c r="E11" s="43">
        <f t="shared" si="0"/>
        <v>4102</v>
      </c>
      <c r="F11" s="44">
        <v>2402</v>
      </c>
      <c r="G11" s="44"/>
      <c r="H11" s="44"/>
      <c r="I11" s="123">
        <v>2000</v>
      </c>
      <c r="J11" s="213">
        <f t="shared" si="1"/>
        <v>-2102</v>
      </c>
    </row>
    <row r="12" spans="1:10" ht="12.75">
      <c r="A12" s="11">
        <v>3229</v>
      </c>
      <c r="B12" s="13" t="s">
        <v>425</v>
      </c>
      <c r="C12" s="123">
        <v>0</v>
      </c>
      <c r="D12" s="44">
        <v>1502</v>
      </c>
      <c r="E12" s="43">
        <f t="shared" si="0"/>
        <v>1502</v>
      </c>
      <c r="F12" s="44">
        <v>0</v>
      </c>
      <c r="G12" s="44"/>
      <c r="H12" s="44"/>
      <c r="I12" s="123">
        <v>1500</v>
      </c>
      <c r="J12" s="213">
        <f t="shared" si="1"/>
        <v>-2</v>
      </c>
    </row>
    <row r="13" spans="1:10" ht="12.75">
      <c r="A13" s="10" t="s">
        <v>202</v>
      </c>
      <c r="B13" s="13" t="s">
        <v>203</v>
      </c>
      <c r="C13" s="123">
        <v>13000</v>
      </c>
      <c r="D13" s="44">
        <v>2514</v>
      </c>
      <c r="E13" s="43">
        <f t="shared" si="0"/>
        <v>15514</v>
      </c>
      <c r="F13" s="44">
        <v>14129</v>
      </c>
      <c r="G13" s="44"/>
      <c r="H13" s="44"/>
      <c r="I13" s="123">
        <v>15000</v>
      </c>
      <c r="J13" s="213">
        <f t="shared" si="1"/>
        <v>-514</v>
      </c>
    </row>
    <row r="14" spans="1:10" ht="12.75">
      <c r="A14" s="10" t="s">
        <v>204</v>
      </c>
      <c r="B14" s="13" t="s">
        <v>279</v>
      </c>
      <c r="C14" s="123">
        <v>35000</v>
      </c>
      <c r="D14" s="44">
        <v>0</v>
      </c>
      <c r="E14" s="43">
        <f t="shared" si="0"/>
        <v>35000</v>
      </c>
      <c r="F14" s="44">
        <v>35047</v>
      </c>
      <c r="G14" s="44"/>
      <c r="H14" s="44"/>
      <c r="I14" s="123">
        <v>35000</v>
      </c>
      <c r="J14" s="213">
        <f t="shared" si="1"/>
        <v>0</v>
      </c>
    </row>
    <row r="15" spans="1:10" ht="12.75">
      <c r="A15" s="10" t="s">
        <v>205</v>
      </c>
      <c r="B15" s="13" t="s">
        <v>206</v>
      </c>
      <c r="C15" s="123">
        <v>4000</v>
      </c>
      <c r="D15" s="44">
        <v>0</v>
      </c>
      <c r="E15" s="43">
        <f t="shared" si="0"/>
        <v>4000</v>
      </c>
      <c r="F15" s="44">
        <v>9271</v>
      </c>
      <c r="G15" s="44"/>
      <c r="H15" s="44"/>
      <c r="I15" s="123">
        <v>4000</v>
      </c>
      <c r="J15" s="213">
        <f t="shared" si="1"/>
        <v>0</v>
      </c>
    </row>
    <row r="16" spans="1:10" ht="12.75">
      <c r="A16" s="11">
        <v>32389</v>
      </c>
      <c r="B16" s="13" t="s">
        <v>334</v>
      </c>
      <c r="C16" s="123">
        <v>3850</v>
      </c>
      <c r="D16" s="44">
        <v>0</v>
      </c>
      <c r="E16" s="43">
        <f t="shared" si="0"/>
        <v>3850</v>
      </c>
      <c r="F16" s="44">
        <v>4794</v>
      </c>
      <c r="G16" s="44"/>
      <c r="H16" s="44"/>
      <c r="I16" s="123">
        <v>3850</v>
      </c>
      <c r="J16" s="213">
        <f t="shared" si="1"/>
        <v>0</v>
      </c>
    </row>
    <row r="17" spans="1:10" ht="12.75">
      <c r="A17" s="10" t="s">
        <v>207</v>
      </c>
      <c r="B17" s="13" t="s">
        <v>280</v>
      </c>
      <c r="C17" s="123">
        <v>870</v>
      </c>
      <c r="D17" s="44">
        <v>0</v>
      </c>
      <c r="E17" s="43">
        <f t="shared" si="0"/>
        <v>870</v>
      </c>
      <c r="F17" s="44">
        <v>265</v>
      </c>
      <c r="G17" s="44"/>
      <c r="H17" s="44"/>
      <c r="I17" s="123">
        <v>270</v>
      </c>
      <c r="J17" s="213">
        <f t="shared" si="1"/>
        <v>-600</v>
      </c>
    </row>
    <row r="18" spans="1:10" ht="12.75">
      <c r="A18" s="10" t="s">
        <v>208</v>
      </c>
      <c r="B18" s="13" t="s">
        <v>209</v>
      </c>
      <c r="C18" s="123">
        <v>4474</v>
      </c>
      <c r="D18" s="44">
        <v>0</v>
      </c>
      <c r="E18" s="43">
        <f t="shared" si="0"/>
        <v>4474</v>
      </c>
      <c r="F18" s="44">
        <v>6624</v>
      </c>
      <c r="G18" s="44"/>
      <c r="H18" s="44"/>
      <c r="I18" s="123">
        <v>4474</v>
      </c>
      <c r="J18" s="213">
        <f t="shared" si="1"/>
        <v>0</v>
      </c>
    </row>
    <row r="19" spans="1:10" ht="12.75">
      <c r="A19" s="10">
        <v>350000</v>
      </c>
      <c r="B19" s="13" t="s">
        <v>365</v>
      </c>
      <c r="C19" s="123">
        <v>14852</v>
      </c>
      <c r="D19" s="44">
        <v>12500</v>
      </c>
      <c r="E19" s="43">
        <f t="shared" si="0"/>
        <v>27352</v>
      </c>
      <c r="F19" s="44">
        <v>14852</v>
      </c>
      <c r="G19" s="44"/>
      <c r="H19" s="44"/>
      <c r="I19" s="123">
        <v>25000</v>
      </c>
      <c r="J19" s="213">
        <f t="shared" si="1"/>
        <v>-2352</v>
      </c>
    </row>
    <row r="20" spans="1:10" ht="12.75">
      <c r="A20" s="10">
        <v>350000</v>
      </c>
      <c r="B20" s="13" t="s">
        <v>378</v>
      </c>
      <c r="C20" s="123">
        <v>35245</v>
      </c>
      <c r="D20" s="44"/>
      <c r="E20" s="43">
        <f t="shared" si="0"/>
        <v>35245</v>
      </c>
      <c r="F20" s="44">
        <v>35245</v>
      </c>
      <c r="G20" s="44"/>
      <c r="H20" s="44"/>
      <c r="I20" s="123">
        <v>0</v>
      </c>
      <c r="J20" s="213">
        <f t="shared" si="1"/>
        <v>-35245</v>
      </c>
    </row>
    <row r="21" spans="1:10" ht="12.75">
      <c r="A21" s="10">
        <v>350000</v>
      </c>
      <c r="B21" s="13" t="s">
        <v>380</v>
      </c>
      <c r="C21" s="123">
        <v>130000</v>
      </c>
      <c r="D21" s="44"/>
      <c r="E21" s="43">
        <f t="shared" si="0"/>
        <v>130000</v>
      </c>
      <c r="F21" s="44">
        <v>129835</v>
      </c>
      <c r="G21" s="44"/>
      <c r="H21" s="44"/>
      <c r="I21" s="123">
        <v>0</v>
      </c>
      <c r="J21" s="213">
        <f t="shared" si="1"/>
        <v>-130000</v>
      </c>
    </row>
    <row r="22" spans="1:10" ht="12.75">
      <c r="A22" s="10">
        <v>350000</v>
      </c>
      <c r="B22" s="13" t="s">
        <v>394</v>
      </c>
      <c r="C22" s="123">
        <v>275400</v>
      </c>
      <c r="D22" s="44"/>
      <c r="E22" s="43">
        <f t="shared" si="0"/>
        <v>275400</v>
      </c>
      <c r="F22" s="44">
        <v>0</v>
      </c>
      <c r="G22" s="44"/>
      <c r="H22" s="44"/>
      <c r="I22" s="123">
        <v>275400</v>
      </c>
      <c r="J22" s="213">
        <f t="shared" si="1"/>
        <v>0</v>
      </c>
    </row>
    <row r="23" spans="1:10" ht="12.75">
      <c r="A23" s="10">
        <v>350000</v>
      </c>
      <c r="B23" s="13" t="s">
        <v>404</v>
      </c>
      <c r="C23" s="123">
        <v>0</v>
      </c>
      <c r="D23" s="44"/>
      <c r="E23" s="43">
        <f t="shared" si="0"/>
        <v>0</v>
      </c>
      <c r="F23" s="44">
        <v>0</v>
      </c>
      <c r="G23" s="44"/>
      <c r="H23" s="44"/>
      <c r="I23" s="123">
        <v>37000</v>
      </c>
      <c r="J23" s="213">
        <f t="shared" si="1"/>
        <v>37000</v>
      </c>
    </row>
    <row r="24" spans="1:10" ht="12.75">
      <c r="A24" s="10">
        <v>350000</v>
      </c>
      <c r="B24" s="13" t="s">
        <v>494</v>
      </c>
      <c r="C24" s="123">
        <v>0</v>
      </c>
      <c r="D24" s="44">
        <v>0</v>
      </c>
      <c r="E24" s="43">
        <v>0</v>
      </c>
      <c r="F24" s="44">
        <v>0</v>
      </c>
      <c r="G24" s="44"/>
      <c r="H24" s="44"/>
      <c r="I24" s="123">
        <v>299053</v>
      </c>
      <c r="J24" s="213">
        <f t="shared" si="1"/>
        <v>299053</v>
      </c>
    </row>
    <row r="25" spans="1:10" ht="12.75">
      <c r="A25" s="10">
        <v>350000</v>
      </c>
      <c r="B25" s="13" t="s">
        <v>382</v>
      </c>
      <c r="C25" s="123">
        <v>40000</v>
      </c>
      <c r="D25" s="44"/>
      <c r="E25" s="43">
        <f t="shared" si="0"/>
        <v>40000</v>
      </c>
      <c r="F25" s="44">
        <v>0</v>
      </c>
      <c r="G25" s="44"/>
      <c r="H25" s="44"/>
      <c r="I25" s="123">
        <v>40000</v>
      </c>
      <c r="J25" s="213">
        <f t="shared" si="1"/>
        <v>0</v>
      </c>
    </row>
    <row r="26" spans="1:10" ht="12.75">
      <c r="A26" s="10">
        <v>350000</v>
      </c>
      <c r="B26" s="13" t="s">
        <v>499</v>
      </c>
      <c r="C26" s="123">
        <v>0</v>
      </c>
      <c r="D26" s="44">
        <v>0</v>
      </c>
      <c r="E26" s="43">
        <v>0</v>
      </c>
      <c r="F26" s="44">
        <v>0</v>
      </c>
      <c r="G26" s="44"/>
      <c r="H26" s="44"/>
      <c r="I26" s="123">
        <v>40000</v>
      </c>
      <c r="J26" s="213">
        <f t="shared" si="1"/>
        <v>40000</v>
      </c>
    </row>
    <row r="27" spans="1:10" ht="12.75">
      <c r="A27" s="10">
        <v>350000</v>
      </c>
      <c r="B27" s="13" t="s">
        <v>408</v>
      </c>
      <c r="C27" s="123">
        <v>0</v>
      </c>
      <c r="D27" s="44"/>
      <c r="E27" s="43">
        <f t="shared" si="0"/>
        <v>0</v>
      </c>
      <c r="F27" s="44">
        <v>0</v>
      </c>
      <c r="G27" s="44"/>
      <c r="H27" s="44"/>
      <c r="I27" s="123">
        <v>19300</v>
      </c>
      <c r="J27" s="213">
        <f t="shared" si="1"/>
        <v>19300</v>
      </c>
    </row>
    <row r="28" spans="1:10" ht="12.75">
      <c r="A28" s="10">
        <v>350000</v>
      </c>
      <c r="B28" s="13" t="s">
        <v>386</v>
      </c>
      <c r="C28" s="123">
        <v>506506</v>
      </c>
      <c r="D28" s="44"/>
      <c r="E28" s="43">
        <f t="shared" si="0"/>
        <v>506506</v>
      </c>
      <c r="F28" s="44">
        <v>331874</v>
      </c>
      <c r="G28" s="44"/>
      <c r="H28" s="44"/>
      <c r="I28" s="123">
        <v>167673</v>
      </c>
      <c r="J28" s="213">
        <f t="shared" si="1"/>
        <v>-338833</v>
      </c>
    </row>
    <row r="29" spans="1:10" ht="12.75">
      <c r="A29" s="10">
        <v>350000</v>
      </c>
      <c r="B29" s="13" t="s">
        <v>502</v>
      </c>
      <c r="C29" s="123">
        <v>0</v>
      </c>
      <c r="D29" s="44">
        <v>0</v>
      </c>
      <c r="E29" s="43">
        <v>0</v>
      </c>
      <c r="F29" s="44">
        <v>0</v>
      </c>
      <c r="G29" s="44"/>
      <c r="H29" s="44"/>
      <c r="I29" s="123">
        <v>24000</v>
      </c>
      <c r="J29" s="213">
        <f t="shared" si="1"/>
        <v>24000</v>
      </c>
    </row>
    <row r="30" spans="1:10" ht="12.75">
      <c r="A30" s="11">
        <v>3500.8</v>
      </c>
      <c r="B30" s="13" t="s">
        <v>355</v>
      </c>
      <c r="C30" s="123">
        <v>2000</v>
      </c>
      <c r="D30" s="44">
        <v>28029</v>
      </c>
      <c r="E30" s="43">
        <f t="shared" si="0"/>
        <v>30029</v>
      </c>
      <c r="F30" s="44">
        <v>17802</v>
      </c>
      <c r="G30" s="44"/>
      <c r="H30" s="44"/>
      <c r="I30" s="123">
        <v>30000</v>
      </c>
      <c r="J30" s="213">
        <f t="shared" si="1"/>
        <v>-29</v>
      </c>
    </row>
    <row r="31" spans="1:10" ht="12.75">
      <c r="A31" s="11">
        <v>3502</v>
      </c>
      <c r="B31" s="13" t="s">
        <v>423</v>
      </c>
      <c r="C31" s="123">
        <v>0</v>
      </c>
      <c r="D31" s="44">
        <v>15000</v>
      </c>
      <c r="E31" s="43">
        <f t="shared" si="0"/>
        <v>15000</v>
      </c>
      <c r="F31" s="44">
        <v>0</v>
      </c>
      <c r="G31" s="44"/>
      <c r="H31" s="44"/>
      <c r="I31" s="123">
        <v>15000</v>
      </c>
      <c r="J31" s="213">
        <f t="shared" si="1"/>
        <v>0</v>
      </c>
    </row>
    <row r="32" spans="1:10" ht="12.75">
      <c r="A32" s="11">
        <v>35201</v>
      </c>
      <c r="B32" s="13" t="s">
        <v>424</v>
      </c>
      <c r="C32" s="123">
        <v>0</v>
      </c>
      <c r="D32" s="44">
        <v>672382</v>
      </c>
      <c r="E32" s="43">
        <f t="shared" si="0"/>
        <v>672382</v>
      </c>
      <c r="F32" s="44">
        <v>0</v>
      </c>
      <c r="G32" s="44"/>
      <c r="H32" s="44"/>
      <c r="I32" s="123">
        <v>0</v>
      </c>
      <c r="J32" s="213">
        <f t="shared" si="1"/>
        <v>-672382</v>
      </c>
    </row>
    <row r="33" spans="1:10" ht="12.75">
      <c r="A33" s="10" t="s">
        <v>210</v>
      </c>
      <c r="B33" s="13" t="s">
        <v>281</v>
      </c>
      <c r="C33" s="123">
        <v>83039</v>
      </c>
      <c r="D33" s="44"/>
      <c r="E33" s="43">
        <f t="shared" si="0"/>
        <v>83039</v>
      </c>
      <c r="F33" s="44">
        <v>83039</v>
      </c>
      <c r="G33" s="44"/>
      <c r="H33" s="44"/>
      <c r="I33" s="123">
        <v>196439</v>
      </c>
      <c r="J33" s="213">
        <f t="shared" si="1"/>
        <v>113400</v>
      </c>
    </row>
    <row r="34" spans="1:10" ht="12.75">
      <c r="A34" s="10" t="s">
        <v>211</v>
      </c>
      <c r="B34" s="13" t="s">
        <v>489</v>
      </c>
      <c r="C34" s="123">
        <v>318109</v>
      </c>
      <c r="D34" s="44">
        <v>307984</v>
      </c>
      <c r="E34" s="43">
        <f t="shared" si="0"/>
        <v>626093</v>
      </c>
      <c r="F34" s="44">
        <v>320667</v>
      </c>
      <c r="G34" s="44"/>
      <c r="H34" s="44"/>
      <c r="I34" s="123">
        <v>690812</v>
      </c>
      <c r="J34" s="213">
        <f t="shared" si="1"/>
        <v>64719</v>
      </c>
    </row>
    <row r="35" spans="1:10" ht="12.75">
      <c r="A35" s="10" t="s">
        <v>212</v>
      </c>
      <c r="B35" s="13" t="s">
        <v>360</v>
      </c>
      <c r="C35" s="123">
        <v>53886</v>
      </c>
      <c r="D35" s="44"/>
      <c r="E35" s="43">
        <f t="shared" si="0"/>
        <v>53886</v>
      </c>
      <c r="F35" s="44">
        <v>55785</v>
      </c>
      <c r="G35" s="44"/>
      <c r="H35" s="44"/>
      <c r="I35" s="123">
        <v>158584</v>
      </c>
      <c r="J35" s="213">
        <f t="shared" si="1"/>
        <v>104698</v>
      </c>
    </row>
    <row r="36" spans="1:10" ht="12.75">
      <c r="A36" s="10" t="s">
        <v>213</v>
      </c>
      <c r="B36" s="13" t="s">
        <v>361</v>
      </c>
      <c r="C36" s="123">
        <v>489199</v>
      </c>
      <c r="D36" s="44"/>
      <c r="E36" s="43">
        <f t="shared" si="0"/>
        <v>489199</v>
      </c>
      <c r="F36" s="44">
        <v>489199</v>
      </c>
      <c r="G36" s="44"/>
      <c r="H36" s="44"/>
      <c r="I36" s="123">
        <v>1106927</v>
      </c>
      <c r="J36" s="213">
        <f t="shared" si="1"/>
        <v>617728</v>
      </c>
    </row>
    <row r="37" spans="1:10" ht="12.75">
      <c r="A37" s="10"/>
      <c r="B37" s="13" t="s">
        <v>488</v>
      </c>
      <c r="C37" s="123">
        <v>75000</v>
      </c>
      <c r="D37" s="44">
        <v>75000</v>
      </c>
      <c r="E37" s="43">
        <f t="shared" si="0"/>
        <v>150000</v>
      </c>
      <c r="F37" s="44">
        <v>74662</v>
      </c>
      <c r="G37" s="44"/>
      <c r="H37" s="44"/>
      <c r="I37" s="123">
        <v>298750</v>
      </c>
      <c r="J37" s="213">
        <f t="shared" si="1"/>
        <v>148750</v>
      </c>
    </row>
    <row r="38" spans="1:10" ht="12.75">
      <c r="A38" s="11">
        <v>35200175</v>
      </c>
      <c r="B38" s="13" t="s">
        <v>400</v>
      </c>
      <c r="C38" s="123">
        <v>24515</v>
      </c>
      <c r="D38" s="44">
        <v>32422</v>
      </c>
      <c r="E38" s="43">
        <f t="shared" si="0"/>
        <v>56937</v>
      </c>
      <c r="F38" s="44">
        <v>24515</v>
      </c>
      <c r="G38" s="44"/>
      <c r="H38" s="44"/>
      <c r="I38" s="123">
        <v>143071</v>
      </c>
      <c r="J38" s="213">
        <f t="shared" si="1"/>
        <v>86134</v>
      </c>
    </row>
    <row r="39" spans="1:12" ht="12.75">
      <c r="A39" s="222">
        <v>3811</v>
      </c>
      <c r="B39" s="13" t="s">
        <v>348</v>
      </c>
      <c r="C39" s="123">
        <v>0</v>
      </c>
      <c r="D39" s="44"/>
      <c r="E39" s="43">
        <f t="shared" si="0"/>
        <v>0</v>
      </c>
      <c r="F39" s="44">
        <v>0</v>
      </c>
      <c r="G39" s="44"/>
      <c r="H39" s="44"/>
      <c r="I39" s="123">
        <v>0</v>
      </c>
      <c r="J39" s="213">
        <f t="shared" si="1"/>
        <v>0</v>
      </c>
      <c r="L39" t="s">
        <v>399</v>
      </c>
    </row>
    <row r="40" spans="1:10" ht="12.75">
      <c r="A40" s="10" t="s">
        <v>214</v>
      </c>
      <c r="B40" s="13" t="s">
        <v>215</v>
      </c>
      <c r="C40" s="123">
        <v>100</v>
      </c>
      <c r="D40" s="44"/>
      <c r="E40" s="43">
        <f t="shared" si="0"/>
        <v>100</v>
      </c>
      <c r="F40" s="44">
        <v>11</v>
      </c>
      <c r="G40" s="44"/>
      <c r="H40" s="44"/>
      <c r="I40" s="123">
        <v>100</v>
      </c>
      <c r="J40" s="213">
        <f t="shared" si="1"/>
        <v>0</v>
      </c>
    </row>
    <row r="41" spans="1:10" ht="12.75">
      <c r="A41" s="10" t="s">
        <v>216</v>
      </c>
      <c r="B41" s="13" t="s">
        <v>217</v>
      </c>
      <c r="C41" s="123">
        <v>12000</v>
      </c>
      <c r="D41" s="44">
        <v>4000</v>
      </c>
      <c r="E41" s="43">
        <f t="shared" si="0"/>
        <v>16000</v>
      </c>
      <c r="F41" s="44">
        <v>19387</v>
      </c>
      <c r="G41" s="44"/>
      <c r="H41" s="44"/>
      <c r="I41" s="123">
        <v>16000</v>
      </c>
      <c r="J41" s="213">
        <f t="shared" si="1"/>
        <v>0</v>
      </c>
    </row>
    <row r="42" spans="1:10" ht="12.75">
      <c r="A42" s="10" t="s">
        <v>218</v>
      </c>
      <c r="B42" s="13" t="s">
        <v>219</v>
      </c>
      <c r="C42" s="123">
        <v>0</v>
      </c>
      <c r="D42" s="44"/>
      <c r="E42" s="43">
        <f t="shared" si="0"/>
        <v>0</v>
      </c>
      <c r="F42" s="44">
        <v>0</v>
      </c>
      <c r="G42" s="44"/>
      <c r="H42" s="44"/>
      <c r="I42" s="123">
        <v>0</v>
      </c>
      <c r="J42" s="213">
        <f t="shared" si="1"/>
        <v>0</v>
      </c>
    </row>
    <row r="43" spans="1:10" ht="12.75">
      <c r="A43" s="10" t="s">
        <v>220</v>
      </c>
      <c r="B43" s="13" t="s">
        <v>221</v>
      </c>
      <c r="C43" s="123">
        <v>10000</v>
      </c>
      <c r="D43" s="44"/>
      <c r="E43" s="43">
        <f t="shared" si="0"/>
        <v>10000</v>
      </c>
      <c r="F43" s="44">
        <v>635</v>
      </c>
      <c r="G43" s="44"/>
      <c r="H43" s="44"/>
      <c r="I43" s="123">
        <v>10000</v>
      </c>
      <c r="J43" s="213">
        <f t="shared" si="1"/>
        <v>0</v>
      </c>
    </row>
    <row r="44" spans="1:10" ht="12.75">
      <c r="A44" s="10" t="s">
        <v>222</v>
      </c>
      <c r="B44" s="13" t="s">
        <v>223</v>
      </c>
      <c r="C44" s="221">
        <v>3713</v>
      </c>
      <c r="D44" s="223">
        <v>4535</v>
      </c>
      <c r="E44" s="43">
        <f t="shared" si="0"/>
        <v>8248</v>
      </c>
      <c r="F44" s="44">
        <v>3818</v>
      </c>
      <c r="G44" s="44"/>
      <c r="H44" s="44"/>
      <c r="I44" s="221">
        <v>8246</v>
      </c>
      <c r="J44" s="213">
        <f t="shared" si="1"/>
        <v>-2</v>
      </c>
    </row>
    <row r="45" spans="1:10" ht="12.75">
      <c r="A45" s="11">
        <v>3888</v>
      </c>
      <c r="B45" s="13" t="s">
        <v>259</v>
      </c>
      <c r="C45" s="123">
        <v>3835</v>
      </c>
      <c r="D45" s="44"/>
      <c r="E45" s="43">
        <f t="shared" si="0"/>
        <v>3835</v>
      </c>
      <c r="F45" s="44">
        <v>3835</v>
      </c>
      <c r="G45" s="44"/>
      <c r="H45" s="44"/>
      <c r="I45" s="123">
        <v>3835</v>
      </c>
      <c r="J45" s="213">
        <f t="shared" si="1"/>
        <v>0</v>
      </c>
    </row>
    <row r="46" spans="1:10" ht="12.75">
      <c r="A46" s="10" t="s">
        <v>224</v>
      </c>
      <c r="B46" s="13" t="s">
        <v>225</v>
      </c>
      <c r="C46" s="123">
        <v>58711</v>
      </c>
      <c r="D46" s="44"/>
      <c r="E46" s="43">
        <f t="shared" si="0"/>
        <v>58711</v>
      </c>
      <c r="F46" s="44">
        <v>251935</v>
      </c>
      <c r="G46" s="44"/>
      <c r="H46" s="44"/>
      <c r="I46" s="123">
        <v>310300</v>
      </c>
      <c r="J46" s="213">
        <f t="shared" si="1"/>
        <v>251589</v>
      </c>
    </row>
    <row r="47" spans="1:10" ht="13.5" thickBot="1">
      <c r="A47" s="10"/>
      <c r="B47" s="13" t="s">
        <v>349</v>
      </c>
      <c r="C47" s="205">
        <v>475000</v>
      </c>
      <c r="D47" s="26">
        <v>60000</v>
      </c>
      <c r="E47" s="43">
        <f t="shared" si="0"/>
        <v>535000</v>
      </c>
      <c r="F47" s="26">
        <v>975000</v>
      </c>
      <c r="G47" s="26"/>
      <c r="H47" s="26"/>
      <c r="I47" s="205">
        <v>0</v>
      </c>
      <c r="J47" s="213">
        <f t="shared" si="1"/>
        <v>-535000</v>
      </c>
    </row>
    <row r="48" spans="1:10" ht="16.5" thickBot="1">
      <c r="A48" s="10"/>
      <c r="B48" s="13" t="s">
        <v>170</v>
      </c>
      <c r="C48" s="172">
        <f>SUM(C3:C47)</f>
        <v>4251804</v>
      </c>
      <c r="D48" s="172">
        <f>SUM(D3:D47)</f>
        <v>3099931</v>
      </c>
      <c r="E48" s="43">
        <f t="shared" si="0"/>
        <v>7351735</v>
      </c>
      <c r="F48" s="178">
        <f>SUM(F3:F47)</f>
        <v>4534362</v>
      </c>
      <c r="G48" s="178"/>
      <c r="H48" s="178"/>
      <c r="I48" s="173">
        <f>SUM(I3:I47)</f>
        <v>7478084</v>
      </c>
      <c r="J48" s="213">
        <f t="shared" si="1"/>
        <v>126349</v>
      </c>
    </row>
    <row r="49" spans="3:9" ht="12.75">
      <c r="C49" s="17"/>
      <c r="D49" s="17"/>
      <c r="E49" s="17"/>
      <c r="F49" s="17"/>
      <c r="G49" s="17"/>
      <c r="H49" s="17"/>
      <c r="I49" s="17"/>
    </row>
    <row r="50" spans="3:9" ht="12.75">
      <c r="C50" s="17"/>
      <c r="D50" s="17"/>
      <c r="E50" s="17"/>
      <c r="F50" s="17"/>
      <c r="G50" s="17"/>
      <c r="H50" s="17"/>
      <c r="I50" s="17"/>
    </row>
    <row r="51" spans="1:11" ht="12.75">
      <c r="A51" s="3"/>
      <c r="B51" s="3"/>
      <c r="C51" s="40" t="s">
        <v>341</v>
      </c>
      <c r="D51" s="40"/>
      <c r="E51" s="40"/>
      <c r="F51" s="40"/>
      <c r="G51" s="40"/>
      <c r="H51" s="40"/>
      <c r="I51" s="184">
        <f>I48-'KÕIK KULUD'!I72</f>
        <v>3985</v>
      </c>
      <c r="K51" t="s">
        <v>505</v>
      </c>
    </row>
    <row r="52" spans="3:11" ht="12.75">
      <c r="C52" s="2"/>
      <c r="D52" s="2"/>
      <c r="E52" s="2"/>
      <c r="F52" s="2"/>
      <c r="G52" s="2"/>
      <c r="H52" s="2"/>
      <c r="I52" s="2"/>
      <c r="K52" t="s">
        <v>504</v>
      </c>
    </row>
    <row r="53" spans="3:9" ht="12.75">
      <c r="C53" s="33"/>
      <c r="D53" s="33"/>
      <c r="E53" s="33"/>
      <c r="F53" s="33"/>
      <c r="G53" s="33"/>
      <c r="H53" s="33"/>
      <c r="I53" s="33"/>
    </row>
    <row r="54" spans="3:5" ht="12.75">
      <c r="C54" s="33"/>
      <c r="D54" s="33"/>
      <c r="E54" s="33"/>
    </row>
    <row r="55" spans="3:9" ht="12.75">
      <c r="C55" s="33"/>
      <c r="D55" s="33"/>
      <c r="E55" s="33"/>
      <c r="F55" s="33"/>
      <c r="G55" s="33"/>
      <c r="H55" s="33"/>
      <c r="I55" s="33"/>
    </row>
    <row r="56" spans="3:9" ht="12.75">
      <c r="C56" s="33"/>
      <c r="D56" s="33"/>
      <c r="E56" s="33"/>
      <c r="F56" s="33"/>
      <c r="G56" s="33"/>
      <c r="H56" s="33"/>
      <c r="I56" s="33"/>
    </row>
    <row r="57" spans="1:5" ht="12.75">
      <c r="A57" s="37"/>
      <c r="B57" s="37"/>
      <c r="C57" s="37"/>
      <c r="D57" s="37"/>
      <c r="E57" s="37"/>
    </row>
    <row r="58" spans="1:5" ht="12.75">
      <c r="A58" s="37"/>
      <c r="B58" s="37"/>
      <c r="C58" s="37"/>
      <c r="D58" s="37"/>
      <c r="E58" s="37"/>
    </row>
    <row r="59" spans="1:5" ht="12.75">
      <c r="A59" s="37"/>
      <c r="B59" s="37"/>
      <c r="C59" s="37"/>
      <c r="D59" s="37"/>
      <c r="E59" s="37"/>
    </row>
    <row r="61" spans="2:9" ht="12.75">
      <c r="B61" s="37"/>
      <c r="C61" s="37"/>
      <c r="D61" s="37"/>
      <c r="E61" s="37"/>
      <c r="F61" s="37"/>
      <c r="G61" s="37"/>
      <c r="H61" s="37"/>
      <c r="I61" s="37"/>
    </row>
    <row r="62" spans="2:9" ht="12.75">
      <c r="B62" s="37"/>
      <c r="C62" s="37"/>
      <c r="D62" s="37"/>
      <c r="E62" s="37"/>
      <c r="F62" s="37"/>
      <c r="G62" s="37"/>
      <c r="H62" s="37"/>
      <c r="I62" s="37"/>
    </row>
    <row r="63" spans="2:9" ht="12.75">
      <c r="B63" s="37"/>
      <c r="C63" s="37"/>
      <c r="D63" s="37"/>
      <c r="E63" s="37"/>
      <c r="F63" s="37"/>
      <c r="G63" s="37"/>
      <c r="H63" s="37"/>
      <c r="I63" s="37"/>
    </row>
    <row r="64" spans="2:9" ht="12.75">
      <c r="B64" s="37"/>
      <c r="C64" s="36"/>
      <c r="D64" s="36"/>
      <c r="E64" s="36"/>
      <c r="F64" s="37"/>
      <c r="G64" s="37"/>
      <c r="H64" s="37"/>
      <c r="I64" s="37"/>
    </row>
    <row r="65" spans="2:9" ht="12.75">
      <c r="B65" s="37"/>
      <c r="C65" s="38"/>
      <c r="D65" s="38"/>
      <c r="E65" s="38"/>
      <c r="F65" s="37"/>
      <c r="G65" s="37"/>
      <c r="H65" s="37"/>
      <c r="I65" s="37"/>
    </row>
    <row r="66" spans="2:9" ht="12.75">
      <c r="B66" s="37"/>
      <c r="C66" s="37"/>
      <c r="D66" s="37"/>
      <c r="E66" s="37"/>
      <c r="F66" s="37"/>
      <c r="G66" s="37"/>
      <c r="H66" s="37"/>
      <c r="I66" s="37"/>
    </row>
    <row r="67" spans="2:9" ht="12.75">
      <c r="B67" s="37"/>
      <c r="C67" s="37"/>
      <c r="D67" s="37"/>
      <c r="E67" s="37"/>
      <c r="F67" s="37"/>
      <c r="G67" s="37"/>
      <c r="H67" s="37"/>
      <c r="I67" s="37"/>
    </row>
    <row r="68" spans="2:9" ht="12.75">
      <c r="B68" s="37"/>
      <c r="C68" s="37"/>
      <c r="D68" s="37"/>
      <c r="E68" s="37"/>
      <c r="F68" s="37"/>
      <c r="G68" s="37"/>
      <c r="H68" s="37"/>
      <c r="I68" s="37"/>
    </row>
  </sheetData>
  <sheetProtection/>
  <printOptions gridLines="1"/>
  <pageMargins left="0.75" right="0.75" top="1" bottom="1" header="0.5" footer="0.5"/>
  <pageSetup blackAndWhite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2" width="9.140625" style="28" customWidth="1"/>
    <col min="3" max="3" width="37.28125" style="28" customWidth="1"/>
    <col min="4" max="5" width="13.140625" style="28" customWidth="1"/>
    <col min="6" max="6" width="12.28125" style="28" customWidth="1"/>
    <col min="7" max="16384" width="9.140625" style="28" customWidth="1"/>
  </cols>
  <sheetData>
    <row r="1" s="46" customFormat="1" ht="13.5" thickBot="1">
      <c r="A1" s="46" t="s">
        <v>239</v>
      </c>
    </row>
    <row r="2" spans="1:6" s="46" customFormat="1" ht="13.5" thickBot="1">
      <c r="A2" s="50" t="s">
        <v>320</v>
      </c>
      <c r="B2" s="68" t="s">
        <v>1</v>
      </c>
      <c r="C2" s="71" t="s">
        <v>2</v>
      </c>
      <c r="D2" s="69">
        <v>2017</v>
      </c>
      <c r="E2" s="66" t="s">
        <v>459</v>
      </c>
      <c r="F2" s="66">
        <v>2018</v>
      </c>
    </row>
    <row r="3" spans="1:6" ht="15.75">
      <c r="A3" s="79"/>
      <c r="B3" s="80"/>
      <c r="C3" s="80"/>
      <c r="D3" s="81">
        <v>2000</v>
      </c>
      <c r="E3" s="234">
        <v>0</v>
      </c>
      <c r="F3" s="115">
        <f>F4+F7</f>
        <v>12000</v>
      </c>
    </row>
    <row r="4" spans="1:6" ht="12.75">
      <c r="A4" s="22" t="s">
        <v>55</v>
      </c>
      <c r="B4" s="4">
        <v>15</v>
      </c>
      <c r="C4" s="6" t="s">
        <v>56</v>
      </c>
      <c r="D4" s="8"/>
      <c r="E4" s="116"/>
      <c r="F4" s="116">
        <v>0</v>
      </c>
    </row>
    <row r="5" spans="1:6" ht="12.75">
      <c r="A5" s="22" t="s">
        <v>55</v>
      </c>
      <c r="B5" s="4">
        <v>15</v>
      </c>
      <c r="C5" s="6" t="s">
        <v>57</v>
      </c>
      <c r="D5" s="6"/>
      <c r="E5" s="122"/>
      <c r="F5" s="106"/>
    </row>
    <row r="6" spans="1:6" ht="12.75">
      <c r="A6" s="22" t="s">
        <v>55</v>
      </c>
      <c r="B6" s="4" t="s">
        <v>58</v>
      </c>
      <c r="C6" s="4" t="s">
        <v>59</v>
      </c>
      <c r="D6" s="4"/>
      <c r="E6" s="106"/>
      <c r="F6" s="106"/>
    </row>
    <row r="7" spans="1:6" ht="12.75">
      <c r="A7" s="22" t="s">
        <v>55</v>
      </c>
      <c r="B7" s="4">
        <v>55</v>
      </c>
      <c r="C7" s="6" t="s">
        <v>9</v>
      </c>
      <c r="D7" s="8">
        <v>2000</v>
      </c>
      <c r="E7" s="116"/>
      <c r="F7" s="116">
        <f>F8+F9</f>
        <v>12000</v>
      </c>
    </row>
    <row r="8" spans="1:6" ht="12.75">
      <c r="A8" s="22" t="s">
        <v>55</v>
      </c>
      <c r="B8" s="4" t="s">
        <v>16</v>
      </c>
      <c r="C8" s="4" t="s">
        <v>61</v>
      </c>
      <c r="D8" s="5">
        <v>2000</v>
      </c>
      <c r="E8" s="117"/>
      <c r="F8" s="106">
        <v>2000</v>
      </c>
    </row>
    <row r="9" spans="1:7" ht="12.75">
      <c r="A9" s="22" t="s">
        <v>55</v>
      </c>
      <c r="B9" s="4" t="s">
        <v>60</v>
      </c>
      <c r="C9" s="4" t="s">
        <v>62</v>
      </c>
      <c r="D9" s="5">
        <v>0</v>
      </c>
      <c r="E9" s="117"/>
      <c r="F9" s="117">
        <v>10000</v>
      </c>
      <c r="G9" s="88" t="s">
        <v>387</v>
      </c>
    </row>
    <row r="10" spans="1:6" ht="13.5" thickBot="1">
      <c r="A10" s="82" t="s">
        <v>55</v>
      </c>
      <c r="B10" s="83" t="s">
        <v>37</v>
      </c>
      <c r="C10" s="83" t="s">
        <v>38</v>
      </c>
      <c r="D10" s="84"/>
      <c r="E10" s="118"/>
      <c r="F10" s="118"/>
    </row>
    <row r="11" spans="4:5" ht="12.75">
      <c r="D11" s="41"/>
      <c r="E11" s="41"/>
    </row>
    <row r="12" ht="12.75">
      <c r="C12" s="48"/>
    </row>
    <row r="13" spans="3:5" ht="12.75">
      <c r="C13" s="48"/>
      <c r="D13" s="41"/>
      <c r="E13" s="41"/>
    </row>
    <row r="14" ht="12.75">
      <c r="C14" s="48"/>
    </row>
    <row r="15" ht="12.75">
      <c r="C15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2" width="9.140625" style="28" customWidth="1"/>
    <col min="3" max="3" width="40.421875" style="28" customWidth="1"/>
    <col min="4" max="5" width="15.8515625" style="28" customWidth="1"/>
    <col min="6" max="6" width="11.7109375" style="28" customWidth="1"/>
    <col min="7" max="16384" width="9.140625" style="28" customWidth="1"/>
  </cols>
  <sheetData>
    <row r="1" ht="13.5" thickBot="1">
      <c r="A1" s="46" t="s">
        <v>240</v>
      </c>
    </row>
    <row r="2" spans="1:6" s="46" customFormat="1" ht="13.5" thickBot="1">
      <c r="A2" s="50" t="s">
        <v>320</v>
      </c>
      <c r="B2" s="66" t="s">
        <v>1</v>
      </c>
      <c r="C2" s="66" t="s">
        <v>2</v>
      </c>
      <c r="D2" s="66">
        <v>2017</v>
      </c>
      <c r="E2" s="66" t="s">
        <v>459</v>
      </c>
      <c r="F2" s="66">
        <v>2018</v>
      </c>
    </row>
    <row r="3" spans="1:6" ht="15.75">
      <c r="A3" s="79"/>
      <c r="B3" s="80"/>
      <c r="C3" s="80"/>
      <c r="D3" s="81">
        <v>12800</v>
      </c>
      <c r="E3" s="234">
        <v>0</v>
      </c>
      <c r="F3" s="115">
        <f>F4+F7+F13+F6</f>
        <v>12800</v>
      </c>
    </row>
    <row r="4" spans="1:6" ht="12.75">
      <c r="A4" s="22" t="s">
        <v>63</v>
      </c>
      <c r="B4" s="4">
        <v>15</v>
      </c>
      <c r="C4" s="6" t="s">
        <v>56</v>
      </c>
      <c r="D4" s="8"/>
      <c r="E4" s="116"/>
      <c r="F4" s="116"/>
    </row>
    <row r="5" spans="1:6" ht="12.75">
      <c r="A5" s="22"/>
      <c r="B5" s="4" t="s">
        <v>64</v>
      </c>
      <c r="C5" s="4" t="s">
        <v>65</v>
      </c>
      <c r="D5" s="4"/>
      <c r="E5" s="106"/>
      <c r="F5" s="106"/>
    </row>
    <row r="6" spans="1:6" ht="12.75">
      <c r="A6" s="22"/>
      <c r="B6" s="4" t="s">
        <v>64</v>
      </c>
      <c r="C6" s="4" t="s">
        <v>66</v>
      </c>
      <c r="D6" s="8">
        <v>0</v>
      </c>
      <c r="E6" s="116"/>
      <c r="F6" s="116">
        <v>0</v>
      </c>
    </row>
    <row r="7" spans="1:6" ht="12.75">
      <c r="A7" s="22"/>
      <c r="B7" s="4">
        <v>55</v>
      </c>
      <c r="C7" s="6" t="s">
        <v>9</v>
      </c>
      <c r="D7" s="8">
        <v>12700</v>
      </c>
      <c r="E7" s="116"/>
      <c r="F7" s="116">
        <f>F8+F9+F11+F12</f>
        <v>12700</v>
      </c>
    </row>
    <row r="8" spans="1:12" ht="12.75">
      <c r="A8" s="22"/>
      <c r="B8" s="4" t="s">
        <v>10</v>
      </c>
      <c r="C8" s="4" t="s">
        <v>11</v>
      </c>
      <c r="D8" s="5">
        <v>12700</v>
      </c>
      <c r="E8" s="117"/>
      <c r="F8" s="117">
        <v>12000</v>
      </c>
      <c r="L8" s="48"/>
    </row>
    <row r="9" spans="1:6" ht="12.75">
      <c r="A9" s="22"/>
      <c r="B9" s="4" t="s">
        <v>14</v>
      </c>
      <c r="C9" s="4" t="s">
        <v>15</v>
      </c>
      <c r="D9" s="5"/>
      <c r="E9" s="117"/>
      <c r="F9" s="117"/>
    </row>
    <row r="10" spans="1:6" ht="12.75">
      <c r="A10" s="22"/>
      <c r="B10" s="4" t="s">
        <v>68</v>
      </c>
      <c r="C10" s="4" t="s">
        <v>67</v>
      </c>
      <c r="D10" s="5"/>
      <c r="E10" s="117"/>
      <c r="F10" s="106"/>
    </row>
    <row r="11" spans="1:6" ht="12.75">
      <c r="A11" s="22"/>
      <c r="B11" s="4" t="s">
        <v>31</v>
      </c>
      <c r="C11" s="4" t="s">
        <v>69</v>
      </c>
      <c r="D11" s="5">
        <v>700</v>
      </c>
      <c r="E11" s="117"/>
      <c r="F11" s="117">
        <v>700</v>
      </c>
    </row>
    <row r="12" spans="1:6" ht="12.75">
      <c r="A12" s="22"/>
      <c r="B12" s="4" t="s">
        <v>33</v>
      </c>
      <c r="C12" s="4" t="s">
        <v>70</v>
      </c>
      <c r="D12" s="5"/>
      <c r="E12" s="117"/>
      <c r="F12" s="117"/>
    </row>
    <row r="13" spans="1:6" ht="12.75">
      <c r="A13" s="22"/>
      <c r="B13" s="4">
        <v>60</v>
      </c>
      <c r="C13" s="6" t="s">
        <v>46</v>
      </c>
      <c r="D13" s="8">
        <v>100</v>
      </c>
      <c r="E13" s="116"/>
      <c r="F13" s="116">
        <v>100</v>
      </c>
    </row>
    <row r="14" spans="1:6" ht="13.5" thickBot="1">
      <c r="A14" s="82"/>
      <c r="B14" s="83" t="s">
        <v>43</v>
      </c>
      <c r="C14" s="83" t="s">
        <v>71</v>
      </c>
      <c r="D14" s="84"/>
      <c r="E14" s="118"/>
      <c r="F14" s="120"/>
    </row>
    <row r="18" spans="3:6" ht="12.75">
      <c r="C18" s="17"/>
      <c r="D18" s="17"/>
      <c r="E18" s="17"/>
      <c r="F18" s="47"/>
    </row>
    <row r="20" ht="12.75">
      <c r="F20" s="41"/>
    </row>
    <row r="21" ht="12.75">
      <c r="F21" s="41"/>
    </row>
    <row r="22" ht="12.75">
      <c r="F22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2" width="9.140625" style="28" customWidth="1"/>
    <col min="3" max="3" width="47.8515625" style="28" customWidth="1"/>
    <col min="4" max="5" width="16.28125" style="28" customWidth="1"/>
    <col min="6" max="6" width="13.140625" style="28" customWidth="1"/>
    <col min="7" max="7" width="13.28125" style="28" customWidth="1"/>
    <col min="8" max="16384" width="9.140625" style="28" customWidth="1"/>
  </cols>
  <sheetData>
    <row r="1" s="17" customFormat="1" ht="13.5" thickBot="1">
      <c r="A1" s="17" t="s">
        <v>242</v>
      </c>
    </row>
    <row r="2" spans="1:7" s="46" customFormat="1" ht="13.5" thickBot="1">
      <c r="A2" s="21" t="s">
        <v>320</v>
      </c>
      <c r="B2" s="76" t="s">
        <v>1</v>
      </c>
      <c r="C2" s="76" t="s">
        <v>2</v>
      </c>
      <c r="D2" s="76">
        <v>2017</v>
      </c>
      <c r="E2" s="72" t="s">
        <v>459</v>
      </c>
      <c r="F2" s="72">
        <v>2018</v>
      </c>
      <c r="G2" s="110"/>
    </row>
    <row r="3" spans="1:7" ht="15.75">
      <c r="A3" s="30"/>
      <c r="B3" s="23"/>
      <c r="C3" s="23"/>
      <c r="D3" s="121">
        <f>D4+D10+D12+D5</f>
        <v>200543</v>
      </c>
      <c r="E3" s="121">
        <v>177655</v>
      </c>
      <c r="F3" s="121">
        <f>F4+F10+F12+F5</f>
        <v>296439</v>
      </c>
      <c r="G3" s="114"/>
    </row>
    <row r="4" spans="1:8" ht="12.75">
      <c r="A4" s="22" t="s">
        <v>72</v>
      </c>
      <c r="B4" s="4">
        <v>15</v>
      </c>
      <c r="C4" s="6" t="s">
        <v>56</v>
      </c>
      <c r="D4" s="116">
        <v>83100</v>
      </c>
      <c r="E4" s="116">
        <v>22500</v>
      </c>
      <c r="F4" s="116">
        <v>196439</v>
      </c>
      <c r="G4" s="112"/>
      <c r="H4" s="41"/>
    </row>
    <row r="5" spans="1:8" ht="12.75">
      <c r="A5" s="22"/>
      <c r="B5" s="4"/>
      <c r="C5" s="6" t="s">
        <v>381</v>
      </c>
      <c r="D5" s="116">
        <v>77443</v>
      </c>
      <c r="E5" s="116"/>
      <c r="F5" s="116">
        <v>0</v>
      </c>
      <c r="G5" s="112"/>
      <c r="H5" s="41"/>
    </row>
    <row r="6" spans="1:7" ht="12.75">
      <c r="A6" s="22"/>
      <c r="B6" s="4">
        <v>15</v>
      </c>
      <c r="C6" s="6" t="s">
        <v>57</v>
      </c>
      <c r="D6" s="106"/>
      <c r="E6" s="106"/>
      <c r="F6" s="106"/>
      <c r="G6" s="112"/>
    </row>
    <row r="7" spans="1:7" ht="12.75">
      <c r="A7" s="22"/>
      <c r="B7" s="4" t="s">
        <v>73</v>
      </c>
      <c r="C7" s="4" t="s">
        <v>74</v>
      </c>
      <c r="D7" s="106"/>
      <c r="E7" s="106"/>
      <c r="F7" s="106"/>
      <c r="G7" s="112"/>
    </row>
    <row r="8" spans="1:7" ht="12.75">
      <c r="A8" s="22"/>
      <c r="B8" s="4">
        <v>5002</v>
      </c>
      <c r="C8" s="4"/>
      <c r="D8" s="106"/>
      <c r="E8" s="106">
        <v>7750</v>
      </c>
      <c r="F8" s="106"/>
      <c r="G8" s="112"/>
    </row>
    <row r="9" spans="1:7" ht="12.75">
      <c r="A9" s="22"/>
      <c r="B9" s="4">
        <v>506</v>
      </c>
      <c r="C9" s="4"/>
      <c r="D9" s="106"/>
      <c r="E9" s="106">
        <v>6255</v>
      </c>
      <c r="F9" s="106"/>
      <c r="G9" s="112"/>
    </row>
    <row r="10" spans="1:8" ht="12.75">
      <c r="A10" s="22"/>
      <c r="B10" s="4">
        <v>55</v>
      </c>
      <c r="C10" s="6" t="s">
        <v>9</v>
      </c>
      <c r="D10" s="116">
        <v>40000</v>
      </c>
      <c r="E10" s="116">
        <v>141150</v>
      </c>
      <c r="F10" s="116">
        <v>100000</v>
      </c>
      <c r="G10" s="112"/>
      <c r="H10" s="41"/>
    </row>
    <row r="11" spans="1:7" ht="12.75">
      <c r="A11" s="22"/>
      <c r="B11" s="4" t="s">
        <v>68</v>
      </c>
      <c r="C11" s="4" t="s">
        <v>67</v>
      </c>
      <c r="D11" s="117">
        <v>40000</v>
      </c>
      <c r="E11" s="117">
        <v>141150</v>
      </c>
      <c r="F11" s="117">
        <v>100000</v>
      </c>
      <c r="G11" s="112"/>
    </row>
    <row r="12" spans="1:7" ht="12.75">
      <c r="A12" s="22"/>
      <c r="B12" s="4">
        <v>60</v>
      </c>
      <c r="C12" s="6" t="s">
        <v>46</v>
      </c>
      <c r="D12" s="6"/>
      <c r="E12" s="122"/>
      <c r="F12" s="106"/>
      <c r="G12" s="112"/>
    </row>
    <row r="13" spans="1:7" ht="13.5" thickBot="1">
      <c r="A13" s="82"/>
      <c r="B13" s="83" t="s">
        <v>43</v>
      </c>
      <c r="C13" s="83" t="s">
        <v>71</v>
      </c>
      <c r="D13" s="83"/>
      <c r="E13" s="120"/>
      <c r="F13" s="120"/>
      <c r="G13" s="112"/>
    </row>
    <row r="16" spans="4:5" ht="12.75">
      <c r="D16" s="41"/>
      <c r="E16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15" sqref="H15"/>
    </sheetView>
  </sheetViews>
  <sheetFormatPr defaultColWidth="9.140625" defaultRowHeight="12.75"/>
  <cols>
    <col min="3" max="3" width="35.28125" style="0" bestFit="1" customWidth="1"/>
    <col min="4" max="4" width="9.57421875" style="0" bestFit="1" customWidth="1"/>
    <col min="5" max="5" width="9.57421875" style="239" bestFit="1" customWidth="1"/>
  </cols>
  <sheetData>
    <row r="1" ht="13.5" thickBot="1">
      <c r="A1" s="1" t="s">
        <v>430</v>
      </c>
    </row>
    <row r="2" spans="1:6" ht="13.5" thickBot="1">
      <c r="A2" s="50" t="s">
        <v>320</v>
      </c>
      <c r="B2" s="68" t="s">
        <v>1</v>
      </c>
      <c r="C2" s="68" t="s">
        <v>2</v>
      </c>
      <c r="D2" s="68">
        <v>2016</v>
      </c>
      <c r="E2" s="235" t="s">
        <v>458</v>
      </c>
      <c r="F2" s="1">
        <v>2018</v>
      </c>
    </row>
    <row r="3" spans="1:6" ht="15.75">
      <c r="A3" s="91"/>
      <c r="B3" s="85"/>
      <c r="C3" s="85"/>
      <c r="D3" s="115">
        <f>D4+D10</f>
        <v>0</v>
      </c>
      <c r="E3" s="229">
        <f>E5</f>
        <v>18750</v>
      </c>
      <c r="F3" s="272">
        <f>F4+F5+F10</f>
        <v>42750</v>
      </c>
    </row>
    <row r="4" spans="1:5" ht="12.75">
      <c r="A4" s="22"/>
      <c r="B4" s="4">
        <v>50</v>
      </c>
      <c r="C4" s="6" t="s">
        <v>3</v>
      </c>
      <c r="D4" s="116">
        <f>D6+D7+D8+D9</f>
        <v>0</v>
      </c>
      <c r="E4" s="230">
        <f>E6+E7+E8+E9</f>
        <v>0</v>
      </c>
    </row>
    <row r="5" spans="1:7" ht="12.75">
      <c r="A5" s="236" t="s">
        <v>460</v>
      </c>
      <c r="B5" s="4">
        <v>1551</v>
      </c>
      <c r="C5" s="6" t="s">
        <v>461</v>
      </c>
      <c r="D5" s="116"/>
      <c r="E5" s="237">
        <v>18750</v>
      </c>
      <c r="F5" s="33">
        <v>42750</v>
      </c>
      <c r="G5" t="s">
        <v>501</v>
      </c>
    </row>
    <row r="6" spans="1:5" ht="12.75">
      <c r="A6" s="22"/>
      <c r="B6" s="4" t="s">
        <v>4</v>
      </c>
      <c r="C6" s="4" t="s">
        <v>24</v>
      </c>
      <c r="D6" s="117"/>
      <c r="E6" s="231">
        <v>0</v>
      </c>
    </row>
    <row r="7" spans="1:5" ht="12.75">
      <c r="A7" s="22"/>
      <c r="B7" s="4" t="s">
        <v>25</v>
      </c>
      <c r="C7" s="4" t="s">
        <v>26</v>
      </c>
      <c r="D7" s="117"/>
      <c r="E7" s="231">
        <v>0</v>
      </c>
    </row>
    <row r="8" spans="1:5" ht="12.75">
      <c r="A8" s="22"/>
      <c r="B8" s="4" t="s">
        <v>27</v>
      </c>
      <c r="C8" s="4" t="s">
        <v>28</v>
      </c>
      <c r="D8" s="117"/>
      <c r="E8" s="231">
        <v>0</v>
      </c>
    </row>
    <row r="9" spans="1:5" ht="12.75">
      <c r="A9" s="22"/>
      <c r="B9" s="4" t="s">
        <v>7</v>
      </c>
      <c r="C9" s="4" t="s">
        <v>29</v>
      </c>
      <c r="D9" s="117"/>
      <c r="E9" s="231">
        <v>0</v>
      </c>
    </row>
    <row r="10" spans="1:6" ht="12.75">
      <c r="A10" s="22"/>
      <c r="B10" s="4">
        <v>55</v>
      </c>
      <c r="C10" s="6" t="s">
        <v>9</v>
      </c>
      <c r="D10" s="116">
        <f>D11+D12+D13+D14+D15+D16+D17+D19+D20+D22+D24+D21</f>
        <v>0</v>
      </c>
      <c r="E10" s="230">
        <f>E11+E12+E13+E14+E15+E16+E17+E19+E20+E22+E24+E21</f>
        <v>0</v>
      </c>
      <c r="F10">
        <f>F11+F12+F13+F14+F15+F16+F17+F18+F19+F20+F21+F22</f>
        <v>0</v>
      </c>
    </row>
    <row r="11" spans="1:5" ht="12.75">
      <c r="A11" s="22"/>
      <c r="B11" s="4" t="s">
        <v>10</v>
      </c>
      <c r="C11" s="4" t="s">
        <v>11</v>
      </c>
      <c r="D11" s="117"/>
      <c r="E11" s="231">
        <v>0</v>
      </c>
    </row>
    <row r="12" spans="1:5" ht="12.75">
      <c r="A12" s="22"/>
      <c r="B12" s="4" t="s">
        <v>12</v>
      </c>
      <c r="C12" s="4" t="s">
        <v>13</v>
      </c>
      <c r="D12" s="117"/>
      <c r="E12" s="231">
        <v>0</v>
      </c>
    </row>
    <row r="13" spans="1:5" ht="12.75">
      <c r="A13" s="22"/>
      <c r="B13" s="4" t="s">
        <v>14</v>
      </c>
      <c r="C13" s="4" t="s">
        <v>15</v>
      </c>
      <c r="D13" s="117"/>
      <c r="E13" s="231">
        <v>0</v>
      </c>
    </row>
    <row r="14" spans="1:5" ht="12.75">
      <c r="A14" s="22"/>
      <c r="B14" s="4" t="s">
        <v>16</v>
      </c>
      <c r="C14" s="4" t="s">
        <v>30</v>
      </c>
      <c r="D14" s="117"/>
      <c r="E14" s="231">
        <v>0</v>
      </c>
    </row>
    <row r="15" spans="1:5" ht="12.75">
      <c r="A15" s="22"/>
      <c r="B15" s="4" t="s">
        <v>31</v>
      </c>
      <c r="C15" s="4" t="s">
        <v>32</v>
      </c>
      <c r="D15" s="117"/>
      <c r="E15" s="232">
        <v>0</v>
      </c>
    </row>
    <row r="16" spans="1:5" ht="12.75">
      <c r="A16" s="22"/>
      <c r="B16" s="4" t="s">
        <v>33</v>
      </c>
      <c r="C16" s="4" t="s">
        <v>34</v>
      </c>
      <c r="D16" s="117"/>
      <c r="E16" s="231">
        <v>0</v>
      </c>
    </row>
    <row r="17" spans="1:5" ht="12.75">
      <c r="A17" s="22"/>
      <c r="B17" s="4" t="s">
        <v>35</v>
      </c>
      <c r="C17" s="4" t="s">
        <v>36</v>
      </c>
      <c r="D17" s="117"/>
      <c r="E17" s="232">
        <v>0</v>
      </c>
    </row>
    <row r="18" spans="1:5" ht="12.75">
      <c r="A18" s="22"/>
      <c r="B18" s="4" t="s">
        <v>37</v>
      </c>
      <c r="C18" s="4" t="s">
        <v>38</v>
      </c>
      <c r="D18" s="106"/>
      <c r="E18" s="231">
        <v>0</v>
      </c>
    </row>
    <row r="19" spans="1:5" ht="12.75">
      <c r="A19" s="22"/>
      <c r="B19" s="4" t="s">
        <v>18</v>
      </c>
      <c r="C19" s="4" t="s">
        <v>39</v>
      </c>
      <c r="D19" s="117"/>
      <c r="E19" s="231">
        <v>0</v>
      </c>
    </row>
    <row r="20" spans="1:5" ht="12.75">
      <c r="A20" s="22"/>
      <c r="B20" s="4" t="s">
        <v>40</v>
      </c>
      <c r="C20" s="4" t="s">
        <v>41</v>
      </c>
      <c r="D20" s="117"/>
      <c r="E20" s="231">
        <v>0</v>
      </c>
    </row>
    <row r="21" spans="1:5" ht="12.75">
      <c r="A21" s="22"/>
      <c r="B21" s="4" t="s">
        <v>40</v>
      </c>
      <c r="C21" s="4" t="s">
        <v>314</v>
      </c>
      <c r="D21" s="117"/>
      <c r="E21" s="231">
        <v>0</v>
      </c>
    </row>
    <row r="22" spans="1:5" ht="12.75">
      <c r="A22" s="22"/>
      <c r="B22" s="4" t="s">
        <v>20</v>
      </c>
      <c r="C22" s="4" t="s">
        <v>313</v>
      </c>
      <c r="D22" s="117"/>
      <c r="E22" s="231">
        <v>0</v>
      </c>
    </row>
    <row r="23" spans="1:5" ht="12.75">
      <c r="A23" s="22"/>
      <c r="B23" s="4">
        <v>60</v>
      </c>
      <c r="C23" s="6" t="s">
        <v>42</v>
      </c>
      <c r="D23" s="106"/>
      <c r="E23" s="238"/>
    </row>
    <row r="24" spans="1:5" ht="13.5" thickBot="1">
      <c r="A24" s="82"/>
      <c r="B24" s="83" t="s">
        <v>43</v>
      </c>
      <c r="C24" s="83" t="s">
        <v>44</v>
      </c>
      <c r="D24" s="118"/>
      <c r="E24" s="23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O14" sqref="O14"/>
    </sheetView>
  </sheetViews>
  <sheetFormatPr defaultColWidth="9.140625" defaultRowHeight="12.75"/>
  <cols>
    <col min="2" max="2" width="8.140625" style="0" bestFit="1" customWidth="1"/>
    <col min="3" max="3" width="44.7109375" style="0" bestFit="1" customWidth="1"/>
    <col min="4" max="4" width="5.00390625" style="0" bestFit="1" customWidth="1"/>
  </cols>
  <sheetData>
    <row r="1" spans="1:6" ht="13.5" thickBot="1">
      <c r="A1" s="50" t="s">
        <v>320</v>
      </c>
      <c r="B1" s="68" t="s">
        <v>1</v>
      </c>
      <c r="C1" s="68" t="s">
        <v>2</v>
      </c>
      <c r="D1" s="68">
        <v>2016</v>
      </c>
      <c r="E1" s="68" t="s">
        <v>459</v>
      </c>
      <c r="F1" s="1">
        <v>2018</v>
      </c>
    </row>
    <row r="2" spans="1:7" ht="15.75">
      <c r="A2" s="91"/>
      <c r="B2" s="85"/>
      <c r="C2" s="85"/>
      <c r="D2" s="115">
        <f>D3+D9</f>
        <v>0</v>
      </c>
      <c r="E2" s="229">
        <f>E4</f>
        <v>12850</v>
      </c>
      <c r="F2" s="266">
        <f>F3+F4+F13</f>
        <v>36000</v>
      </c>
      <c r="G2" t="s">
        <v>463</v>
      </c>
    </row>
    <row r="3" spans="1:6" ht="12.75">
      <c r="A3" s="22"/>
      <c r="B3" s="4">
        <v>50</v>
      </c>
      <c r="C3" s="6" t="s">
        <v>3</v>
      </c>
      <c r="D3" s="116">
        <f>D5+D6+D7+D8</f>
        <v>0</v>
      </c>
      <c r="E3" s="230">
        <f>E5+E6+E7+E8</f>
        <v>0</v>
      </c>
      <c r="F3">
        <v>0</v>
      </c>
    </row>
    <row r="4" spans="1:7" ht="12.75">
      <c r="A4" s="236" t="s">
        <v>462</v>
      </c>
      <c r="B4" s="4">
        <v>1551</v>
      </c>
      <c r="C4" s="6" t="s">
        <v>461</v>
      </c>
      <c r="D4" s="116"/>
      <c r="E4" s="237">
        <v>12850</v>
      </c>
      <c r="F4" s="33">
        <v>35000</v>
      </c>
      <c r="G4" t="s">
        <v>497</v>
      </c>
    </row>
    <row r="5" spans="1:5" ht="12.75">
      <c r="A5" s="22"/>
      <c r="B5" s="4" t="s">
        <v>4</v>
      </c>
      <c r="C5" s="4" t="s">
        <v>24</v>
      </c>
      <c r="D5" s="117"/>
      <c r="E5" s="231">
        <v>0</v>
      </c>
    </row>
    <row r="6" spans="1:5" ht="12.75">
      <c r="A6" s="22"/>
      <c r="B6" s="4" t="s">
        <v>25</v>
      </c>
      <c r="C6" s="4" t="s">
        <v>26</v>
      </c>
      <c r="D6" s="117"/>
      <c r="E6" s="231">
        <v>0</v>
      </c>
    </row>
    <row r="7" spans="1:5" ht="12.75">
      <c r="A7" s="22"/>
      <c r="B7" s="4" t="s">
        <v>27</v>
      </c>
      <c r="C7" s="4" t="s">
        <v>28</v>
      </c>
      <c r="D7" s="117"/>
      <c r="E7" s="231">
        <v>0</v>
      </c>
    </row>
    <row r="8" spans="1:5" ht="12.75">
      <c r="A8" s="22"/>
      <c r="B8" s="4" t="s">
        <v>7</v>
      </c>
      <c r="C8" s="4" t="s">
        <v>29</v>
      </c>
      <c r="D8" s="117"/>
      <c r="E8" s="231">
        <v>0</v>
      </c>
    </row>
    <row r="9" spans="1:5" ht="12.75">
      <c r="A9" s="22"/>
      <c r="B9" s="4">
        <v>55</v>
      </c>
      <c r="C9" s="6" t="s">
        <v>9</v>
      </c>
      <c r="D9" s="116">
        <f>D10+D11+D12+D13+D14+D15+D16+D18+D19+D21+D23+D20</f>
        <v>0</v>
      </c>
      <c r="E9" s="230">
        <v>0</v>
      </c>
    </row>
    <row r="10" spans="1:5" ht="12.75">
      <c r="A10" s="22"/>
      <c r="B10" s="4" t="s">
        <v>10</v>
      </c>
      <c r="C10" s="4" t="s">
        <v>11</v>
      </c>
      <c r="D10" s="117"/>
      <c r="E10" s="117"/>
    </row>
    <row r="11" spans="1:5" ht="12.75">
      <c r="A11" s="22"/>
      <c r="B11" s="4" t="s">
        <v>12</v>
      </c>
      <c r="C11" s="4" t="s">
        <v>13</v>
      </c>
      <c r="D11" s="117"/>
      <c r="E11" s="117"/>
    </row>
    <row r="12" spans="1:5" ht="12.75">
      <c r="A12" s="22"/>
      <c r="B12" s="4" t="s">
        <v>14</v>
      </c>
      <c r="C12" s="4" t="s">
        <v>15</v>
      </c>
      <c r="D12" s="117"/>
      <c r="E12" s="117"/>
    </row>
    <row r="13" spans="1:6" ht="12.75">
      <c r="A13" s="22"/>
      <c r="B13" s="4" t="s">
        <v>16</v>
      </c>
      <c r="C13" s="4" t="s">
        <v>30</v>
      </c>
      <c r="D13" s="117"/>
      <c r="E13" s="117"/>
      <c r="F13" s="33">
        <v>1000</v>
      </c>
    </row>
    <row r="14" spans="1:5" ht="12.75">
      <c r="A14" s="22"/>
      <c r="B14" s="4" t="s">
        <v>31</v>
      </c>
      <c r="C14" s="4" t="s">
        <v>32</v>
      </c>
      <c r="D14" s="117"/>
      <c r="E14" s="117"/>
    </row>
    <row r="15" spans="1:5" ht="12.75">
      <c r="A15" s="22"/>
      <c r="B15" s="4" t="s">
        <v>33</v>
      </c>
      <c r="C15" s="4" t="s">
        <v>34</v>
      </c>
      <c r="D15" s="117"/>
      <c r="E15" s="117"/>
    </row>
    <row r="16" spans="1:5" ht="12.75">
      <c r="A16" s="22"/>
      <c r="B16" s="4" t="s">
        <v>35</v>
      </c>
      <c r="C16" s="4" t="s">
        <v>36</v>
      </c>
      <c r="D16" s="117"/>
      <c r="E16" s="117"/>
    </row>
    <row r="17" spans="1:5" ht="12.75">
      <c r="A17" s="22"/>
      <c r="B17" s="4" t="s">
        <v>37</v>
      </c>
      <c r="C17" s="4" t="s">
        <v>38</v>
      </c>
      <c r="D17" s="106"/>
      <c r="E17" s="106"/>
    </row>
    <row r="18" spans="1:5" ht="12.75">
      <c r="A18" s="22"/>
      <c r="B18" s="4" t="s">
        <v>18</v>
      </c>
      <c r="C18" s="4" t="s">
        <v>39</v>
      </c>
      <c r="D18" s="117"/>
      <c r="E18" s="117"/>
    </row>
    <row r="19" spans="1:5" ht="12.75">
      <c r="A19" s="22"/>
      <c r="B19" s="4" t="s">
        <v>40</v>
      </c>
      <c r="C19" s="4" t="s">
        <v>41</v>
      </c>
      <c r="D19" s="117"/>
      <c r="E19" s="117"/>
    </row>
    <row r="20" spans="1:5" ht="12.75">
      <c r="A20" s="22"/>
      <c r="B20" s="4" t="s">
        <v>40</v>
      </c>
      <c r="C20" s="4" t="s">
        <v>314</v>
      </c>
      <c r="D20" s="117"/>
      <c r="E20" s="117"/>
    </row>
    <row r="21" spans="1:5" ht="12.75">
      <c r="A21" s="22"/>
      <c r="B21" s="4" t="s">
        <v>20</v>
      </c>
      <c r="C21" s="4" t="s">
        <v>313</v>
      </c>
      <c r="D21" s="117"/>
      <c r="E21" s="117"/>
    </row>
    <row r="22" spans="1:5" ht="12.75">
      <c r="A22" s="22"/>
      <c r="B22" s="4">
        <v>60</v>
      </c>
      <c r="C22" s="6" t="s">
        <v>42</v>
      </c>
      <c r="D22" s="106"/>
      <c r="E22" s="106"/>
    </row>
    <row r="23" spans="1:5" ht="13.5" thickBot="1">
      <c r="A23" s="82"/>
      <c r="B23" s="83" t="s">
        <v>43</v>
      </c>
      <c r="C23" s="83" t="s">
        <v>44</v>
      </c>
      <c r="D23" s="118"/>
      <c r="E23" s="11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J20" sqref="J20"/>
    </sheetView>
  </sheetViews>
  <sheetFormatPr defaultColWidth="9.140625" defaultRowHeight="12.75"/>
  <cols>
    <col min="1" max="1" width="7.8515625" style="0" bestFit="1" customWidth="1"/>
    <col min="2" max="2" width="8.140625" style="0" bestFit="1" customWidth="1"/>
    <col min="3" max="3" width="44.7109375" style="0" bestFit="1" customWidth="1"/>
    <col min="4" max="4" width="5.00390625" style="0" bestFit="1" customWidth="1"/>
    <col min="5" max="5" width="8.28125" style="239" bestFit="1" customWidth="1"/>
  </cols>
  <sheetData>
    <row r="1" spans="1:6" ht="13.5" thickBot="1">
      <c r="A1" s="50" t="s">
        <v>320</v>
      </c>
      <c r="B1" s="68" t="s">
        <v>1</v>
      </c>
      <c r="C1" s="68" t="s">
        <v>2</v>
      </c>
      <c r="D1" s="68">
        <v>2016</v>
      </c>
      <c r="E1" s="235" t="s">
        <v>459</v>
      </c>
      <c r="F1">
        <v>2018</v>
      </c>
    </row>
    <row r="2" spans="1:6" ht="16.5" thickBot="1">
      <c r="A2" s="91"/>
      <c r="B2" s="85"/>
      <c r="C2" s="85"/>
      <c r="D2" s="115">
        <f>D3+D9</f>
        <v>0</v>
      </c>
      <c r="E2" s="229">
        <f>E3+E9+E22</f>
        <v>1265</v>
      </c>
      <c r="F2" s="273">
        <f>F9+F4</f>
        <v>79265</v>
      </c>
    </row>
    <row r="3" spans="1:5" ht="12.75">
      <c r="A3" s="22"/>
      <c r="B3" s="4">
        <v>50</v>
      </c>
      <c r="C3" s="6" t="s">
        <v>3</v>
      </c>
      <c r="D3" s="116">
        <f>D5+D6+D7+D8</f>
        <v>0</v>
      </c>
      <c r="E3" s="230">
        <f>E5+E6+E7+E8</f>
        <v>0</v>
      </c>
    </row>
    <row r="4" spans="1:7" ht="12.75">
      <c r="A4" s="236" t="s">
        <v>464</v>
      </c>
      <c r="B4" s="4">
        <v>1551</v>
      </c>
      <c r="C4" s="6" t="s">
        <v>461</v>
      </c>
      <c r="D4" s="116"/>
      <c r="E4" s="237">
        <v>0</v>
      </c>
      <c r="F4" s="33">
        <v>78000</v>
      </c>
      <c r="G4" t="s">
        <v>506</v>
      </c>
    </row>
    <row r="5" spans="1:5" ht="12.75">
      <c r="A5" s="22"/>
      <c r="B5" s="4" t="s">
        <v>4</v>
      </c>
      <c r="C5" s="4" t="s">
        <v>24</v>
      </c>
      <c r="D5" s="117"/>
      <c r="E5" s="231">
        <v>0</v>
      </c>
    </row>
    <row r="6" spans="1:5" ht="12.75">
      <c r="A6" s="22"/>
      <c r="B6" s="4" t="s">
        <v>25</v>
      </c>
      <c r="C6" s="4" t="s">
        <v>26</v>
      </c>
      <c r="D6" s="117"/>
      <c r="E6" s="231">
        <v>0</v>
      </c>
    </row>
    <row r="7" spans="1:5" ht="12.75">
      <c r="A7" s="22"/>
      <c r="B7" s="4" t="s">
        <v>27</v>
      </c>
      <c r="C7" s="4" t="s">
        <v>28</v>
      </c>
      <c r="D7" s="117"/>
      <c r="E7" s="231">
        <v>0</v>
      </c>
    </row>
    <row r="8" spans="1:5" ht="12.75">
      <c r="A8" s="22"/>
      <c r="B8" s="4" t="s">
        <v>7</v>
      </c>
      <c r="C8" s="4" t="s">
        <v>29</v>
      </c>
      <c r="D8" s="117"/>
      <c r="E8" s="231">
        <v>0</v>
      </c>
    </row>
    <row r="9" spans="1:6" ht="12.75">
      <c r="A9" s="22"/>
      <c r="B9" s="4">
        <v>55</v>
      </c>
      <c r="C9" s="6" t="s">
        <v>9</v>
      </c>
      <c r="D9" s="116">
        <f>D10+D11+D12+D13+D14+D15+D16+D18+D19+D21+D23+D20</f>
        <v>0</v>
      </c>
      <c r="E9" s="230">
        <f>E10+E11+E12+E13+E14+E15+E16+E18+E19+E21+E23+E20</f>
        <v>1265</v>
      </c>
      <c r="F9">
        <f>F13</f>
        <v>1265</v>
      </c>
    </row>
    <row r="10" spans="1:5" ht="12.75">
      <c r="A10" s="22"/>
      <c r="B10" s="4" t="s">
        <v>10</v>
      </c>
      <c r="C10" s="4" t="s">
        <v>11</v>
      </c>
      <c r="D10" s="117"/>
      <c r="E10" s="231">
        <v>0</v>
      </c>
    </row>
    <row r="11" spans="1:5" ht="12.75">
      <c r="A11" s="22"/>
      <c r="B11" s="4" t="s">
        <v>12</v>
      </c>
      <c r="C11" s="4" t="s">
        <v>13</v>
      </c>
      <c r="D11" s="117"/>
      <c r="E11" s="231">
        <v>0</v>
      </c>
    </row>
    <row r="12" spans="1:5" ht="12.75">
      <c r="A12" s="22"/>
      <c r="B12" s="4" t="s">
        <v>14</v>
      </c>
      <c r="C12" s="4" t="s">
        <v>15</v>
      </c>
      <c r="D12" s="117"/>
      <c r="E12" s="231">
        <v>0</v>
      </c>
    </row>
    <row r="13" spans="1:6" ht="12.75">
      <c r="A13" s="22"/>
      <c r="B13" s="4" t="s">
        <v>16</v>
      </c>
      <c r="C13" s="4" t="s">
        <v>30</v>
      </c>
      <c r="D13" s="117"/>
      <c r="E13" s="231">
        <v>1265</v>
      </c>
      <c r="F13">
        <v>1265</v>
      </c>
    </row>
    <row r="14" spans="1:5" ht="12.75">
      <c r="A14" s="22"/>
      <c r="B14" s="4" t="s">
        <v>31</v>
      </c>
      <c r="C14" s="4" t="s">
        <v>32</v>
      </c>
      <c r="D14" s="117"/>
      <c r="E14" s="232">
        <v>0</v>
      </c>
    </row>
    <row r="15" spans="1:5" ht="12.75">
      <c r="A15" s="22"/>
      <c r="B15" s="4" t="s">
        <v>33</v>
      </c>
      <c r="C15" s="4" t="s">
        <v>34</v>
      </c>
      <c r="D15" s="117"/>
      <c r="E15" s="231">
        <v>0</v>
      </c>
    </row>
    <row r="16" spans="1:5" ht="12.75">
      <c r="A16" s="22"/>
      <c r="B16" s="4" t="s">
        <v>35</v>
      </c>
      <c r="C16" s="4" t="s">
        <v>36</v>
      </c>
      <c r="D16" s="117"/>
      <c r="E16" s="232">
        <v>0</v>
      </c>
    </row>
    <row r="17" spans="1:5" ht="12.75">
      <c r="A17" s="22"/>
      <c r="B17" s="4" t="s">
        <v>37</v>
      </c>
      <c r="C17" s="4" t="s">
        <v>38</v>
      </c>
      <c r="D17" s="106"/>
      <c r="E17" s="231">
        <v>0</v>
      </c>
    </row>
    <row r="18" spans="1:5" ht="12.75">
      <c r="A18" s="22"/>
      <c r="B18" s="4" t="s">
        <v>18</v>
      </c>
      <c r="C18" s="4" t="s">
        <v>39</v>
      </c>
      <c r="D18" s="117"/>
      <c r="E18" s="231">
        <v>0</v>
      </c>
    </row>
    <row r="19" spans="1:5" ht="12.75">
      <c r="A19" s="22"/>
      <c r="B19" s="4" t="s">
        <v>40</v>
      </c>
      <c r="C19" s="4" t="s">
        <v>41</v>
      </c>
      <c r="D19" s="117"/>
      <c r="E19" s="231">
        <v>0</v>
      </c>
    </row>
    <row r="20" spans="1:5" ht="12.75">
      <c r="A20" s="22"/>
      <c r="B20" s="4" t="s">
        <v>40</v>
      </c>
      <c r="C20" s="4" t="s">
        <v>314</v>
      </c>
      <c r="D20" s="117"/>
      <c r="E20" s="231">
        <v>0</v>
      </c>
    </row>
    <row r="21" spans="1:5" ht="12.75">
      <c r="A21" s="22"/>
      <c r="B21" s="4" t="s">
        <v>20</v>
      </c>
      <c r="C21" s="4" t="s">
        <v>313</v>
      </c>
      <c r="D21" s="117"/>
      <c r="E21" s="231">
        <v>0</v>
      </c>
    </row>
    <row r="22" spans="1:5" ht="12.75">
      <c r="A22" s="22"/>
      <c r="B22" s="4">
        <v>60</v>
      </c>
      <c r="C22" s="6" t="s">
        <v>42</v>
      </c>
      <c r="D22" s="106"/>
      <c r="E22" s="238"/>
    </row>
    <row r="23" spans="1:5" ht="13.5" thickBot="1">
      <c r="A23" s="82"/>
      <c r="B23" s="83" t="s">
        <v>43</v>
      </c>
      <c r="C23" s="83" t="s">
        <v>44</v>
      </c>
      <c r="D23" s="118"/>
      <c r="E23" s="231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2" width="9.140625" style="28" customWidth="1"/>
    <col min="3" max="3" width="40.421875" style="28" customWidth="1"/>
    <col min="4" max="5" width="13.00390625" style="28" customWidth="1"/>
    <col min="6" max="6" width="10.8515625" style="28" customWidth="1"/>
    <col min="7" max="7" width="13.28125" style="28" customWidth="1"/>
    <col min="8" max="16384" width="9.140625" style="28" customWidth="1"/>
  </cols>
  <sheetData>
    <row r="1" s="46" customFormat="1" ht="13.5" thickBot="1">
      <c r="A1" s="46" t="s">
        <v>243</v>
      </c>
    </row>
    <row r="2" spans="1:7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 t="s">
        <v>459</v>
      </c>
      <c r="F2" s="72">
        <v>2018</v>
      </c>
      <c r="G2" s="154"/>
    </row>
    <row r="3" spans="1:7" ht="15.75">
      <c r="A3" s="30"/>
      <c r="B3" s="23"/>
      <c r="C3" s="23"/>
      <c r="D3" s="121">
        <f>D10+D4+D14+D6+D7+D8</f>
        <v>109020</v>
      </c>
      <c r="E3" s="121">
        <v>0</v>
      </c>
      <c r="F3" s="121">
        <f>F10+F4+F14+F5+F7+F8</f>
        <v>99150</v>
      </c>
      <c r="G3" s="155"/>
    </row>
    <row r="4" spans="1:7" ht="12.75">
      <c r="A4" s="22" t="s">
        <v>75</v>
      </c>
      <c r="B4" s="4">
        <v>15</v>
      </c>
      <c r="C4" s="6" t="s">
        <v>56</v>
      </c>
      <c r="D4" s="116"/>
      <c r="E4" s="116"/>
      <c r="F4" s="116"/>
      <c r="G4" s="156"/>
    </row>
    <row r="5" spans="1:7" ht="12.75">
      <c r="A5" s="22"/>
      <c r="B5" s="4">
        <v>15</v>
      </c>
      <c r="C5" s="6" t="s">
        <v>57</v>
      </c>
      <c r="D5" s="106"/>
      <c r="E5" s="106"/>
      <c r="F5" s="160">
        <f>F6+F7+F8+F9</f>
        <v>33000</v>
      </c>
      <c r="G5" s="156"/>
    </row>
    <row r="6" spans="1:8" ht="12.75">
      <c r="A6" s="22"/>
      <c r="B6" s="4" t="s">
        <v>73</v>
      </c>
      <c r="C6" s="4" t="s">
        <v>74</v>
      </c>
      <c r="D6" s="116">
        <v>9420</v>
      </c>
      <c r="E6" s="116"/>
      <c r="F6" s="131">
        <v>18000</v>
      </c>
      <c r="G6" s="155"/>
      <c r="H6" s="28" t="s">
        <v>498</v>
      </c>
    </row>
    <row r="7" spans="1:7" ht="12.75">
      <c r="A7" s="22"/>
      <c r="B7" s="4" t="s">
        <v>390</v>
      </c>
      <c r="C7" s="4" t="s">
        <v>398</v>
      </c>
      <c r="D7" s="116">
        <v>14250</v>
      </c>
      <c r="E7" s="116"/>
      <c r="F7" s="131">
        <v>0</v>
      </c>
      <c r="G7" s="155"/>
    </row>
    <row r="8" spans="1:7" ht="12.75">
      <c r="A8" s="22"/>
      <c r="B8" s="4" t="s">
        <v>390</v>
      </c>
      <c r="C8" s="4" t="s">
        <v>397</v>
      </c>
      <c r="D8" s="116">
        <v>5200</v>
      </c>
      <c r="E8" s="116"/>
      <c r="F8" s="131">
        <v>0</v>
      </c>
      <c r="G8" s="155"/>
    </row>
    <row r="9" spans="1:7" ht="12.75">
      <c r="A9" s="22"/>
      <c r="B9" s="4" t="s">
        <v>390</v>
      </c>
      <c r="C9" s="4" t="s">
        <v>496</v>
      </c>
      <c r="D9" s="116">
        <v>0</v>
      </c>
      <c r="E9" s="116"/>
      <c r="F9" s="131">
        <v>15000</v>
      </c>
      <c r="G9" s="155"/>
    </row>
    <row r="10" spans="1:7" ht="12.75">
      <c r="A10" s="22"/>
      <c r="B10" s="4">
        <v>50</v>
      </c>
      <c r="C10" s="6" t="s">
        <v>3</v>
      </c>
      <c r="D10" s="116">
        <f>D11+D13+D12</f>
        <v>17830</v>
      </c>
      <c r="E10" s="116"/>
      <c r="F10" s="116">
        <f>F11+F13+F12</f>
        <v>17830</v>
      </c>
      <c r="G10" s="155"/>
    </row>
    <row r="11" spans="1:7" ht="12.75">
      <c r="A11" s="22"/>
      <c r="B11" s="4" t="s">
        <v>27</v>
      </c>
      <c r="C11" s="4" t="s">
        <v>28</v>
      </c>
      <c r="D11" s="117">
        <v>11000</v>
      </c>
      <c r="E11" s="117"/>
      <c r="F11" s="117">
        <v>11000</v>
      </c>
      <c r="G11" s="156"/>
    </row>
    <row r="12" spans="1:7" ht="12.75">
      <c r="A12" s="22"/>
      <c r="B12" s="4" t="s">
        <v>91</v>
      </c>
      <c r="C12" s="4" t="s">
        <v>373</v>
      </c>
      <c r="D12" s="117">
        <v>2300</v>
      </c>
      <c r="E12" s="117"/>
      <c r="F12" s="117">
        <v>2300</v>
      </c>
      <c r="G12" s="156"/>
    </row>
    <row r="13" spans="1:7" ht="12.75">
      <c r="A13" s="22"/>
      <c r="B13" s="4" t="s">
        <v>7</v>
      </c>
      <c r="C13" s="4" t="s">
        <v>8</v>
      </c>
      <c r="D13" s="117">
        <v>4530</v>
      </c>
      <c r="E13" s="117"/>
      <c r="F13" s="117">
        <v>4530</v>
      </c>
      <c r="G13" s="156"/>
    </row>
    <row r="14" spans="1:7" ht="12.75">
      <c r="A14" s="22"/>
      <c r="B14" s="4">
        <v>55</v>
      </c>
      <c r="C14" s="6" t="s">
        <v>9</v>
      </c>
      <c r="D14" s="116">
        <f>D15+D16+D17+D19+D20+D21+D22+D23+D25+D27</f>
        <v>62320</v>
      </c>
      <c r="E14" s="116"/>
      <c r="F14" s="116">
        <f>F15+F16+F17+F19+F20+F21+F22+F23+F25+F27</f>
        <v>48320</v>
      </c>
      <c r="G14" s="155"/>
    </row>
    <row r="15" spans="1:7" ht="12.75">
      <c r="A15" s="22"/>
      <c r="B15" s="4" t="s">
        <v>10</v>
      </c>
      <c r="C15" s="4" t="s">
        <v>11</v>
      </c>
      <c r="D15" s="117">
        <v>2200</v>
      </c>
      <c r="E15" s="117"/>
      <c r="F15" s="117">
        <v>2200</v>
      </c>
      <c r="G15" s="156"/>
    </row>
    <row r="16" spans="1:7" ht="12.75">
      <c r="A16" s="22"/>
      <c r="B16" s="4" t="s">
        <v>16</v>
      </c>
      <c r="C16" s="4" t="s">
        <v>17</v>
      </c>
      <c r="D16" s="117">
        <v>23200</v>
      </c>
      <c r="E16" s="117"/>
      <c r="F16" s="117">
        <v>23200</v>
      </c>
      <c r="G16" s="156"/>
    </row>
    <row r="17" spans="1:8" ht="12.75">
      <c r="A17" s="22"/>
      <c r="B17" s="4" t="s">
        <v>68</v>
      </c>
      <c r="C17" s="4" t="s">
        <v>67</v>
      </c>
      <c r="D17" s="117">
        <v>30000</v>
      </c>
      <c r="E17" s="117"/>
      <c r="F17" s="117">
        <v>12000</v>
      </c>
      <c r="G17" s="156"/>
      <c r="H17" s="28" t="s">
        <v>490</v>
      </c>
    </row>
    <row r="18" spans="1:7" ht="12.75">
      <c r="A18" s="22"/>
      <c r="B18" s="4" t="s">
        <v>76</v>
      </c>
      <c r="C18" s="6" t="s">
        <v>285</v>
      </c>
      <c r="D18" s="145">
        <v>10000</v>
      </c>
      <c r="E18" s="145"/>
      <c r="F18" s="145">
        <v>10000</v>
      </c>
      <c r="G18" s="34"/>
    </row>
    <row r="19" spans="1:7" ht="12.75">
      <c r="A19" s="22"/>
      <c r="B19" s="4" t="s">
        <v>31</v>
      </c>
      <c r="C19" s="4" t="s">
        <v>69</v>
      </c>
      <c r="D19" s="117">
        <v>320</v>
      </c>
      <c r="E19" s="117"/>
      <c r="F19" s="117">
        <v>320</v>
      </c>
      <c r="G19" s="156"/>
    </row>
    <row r="20" spans="1:7" ht="12.75">
      <c r="A20" s="22"/>
      <c r="B20" s="4" t="s">
        <v>33</v>
      </c>
      <c r="C20" s="4" t="s">
        <v>77</v>
      </c>
      <c r="D20" s="117">
        <v>600</v>
      </c>
      <c r="E20" s="117"/>
      <c r="F20" s="117">
        <v>600</v>
      </c>
      <c r="G20" s="156"/>
    </row>
    <row r="21" spans="1:7" ht="12.75">
      <c r="A21" s="22"/>
      <c r="B21" s="4" t="s">
        <v>60</v>
      </c>
      <c r="C21" s="4" t="s">
        <v>78</v>
      </c>
      <c r="D21" s="117">
        <v>500</v>
      </c>
      <c r="E21" s="117"/>
      <c r="F21" s="117">
        <v>500</v>
      </c>
      <c r="G21" s="156"/>
    </row>
    <row r="22" spans="1:7" ht="12.75">
      <c r="A22" s="22"/>
      <c r="B22" s="4" t="s">
        <v>18</v>
      </c>
      <c r="C22" s="4" t="s">
        <v>19</v>
      </c>
      <c r="D22" s="117">
        <v>3200</v>
      </c>
      <c r="E22" s="117"/>
      <c r="F22" s="117">
        <v>3200</v>
      </c>
      <c r="G22" s="156"/>
    </row>
    <row r="23" spans="1:7" ht="12.75">
      <c r="A23" s="22"/>
      <c r="B23" s="4" t="s">
        <v>20</v>
      </c>
      <c r="C23" s="4" t="s">
        <v>79</v>
      </c>
      <c r="D23" s="117">
        <v>800</v>
      </c>
      <c r="E23" s="117"/>
      <c r="F23" s="117">
        <v>800</v>
      </c>
      <c r="G23" s="156"/>
    </row>
    <row r="24" spans="1:7" ht="12.75">
      <c r="A24" s="22"/>
      <c r="B24" s="4" t="s">
        <v>80</v>
      </c>
      <c r="C24" s="6" t="s">
        <v>286</v>
      </c>
      <c r="D24" s="145">
        <v>150</v>
      </c>
      <c r="E24" s="145"/>
      <c r="F24" s="145">
        <v>150</v>
      </c>
      <c r="G24" s="34"/>
    </row>
    <row r="25" spans="1:8" ht="12.75">
      <c r="A25" s="22"/>
      <c r="B25" s="4" t="s">
        <v>81</v>
      </c>
      <c r="C25" s="4" t="s">
        <v>82</v>
      </c>
      <c r="D25" s="117">
        <v>1500</v>
      </c>
      <c r="E25" s="117"/>
      <c r="F25" s="117">
        <v>5500</v>
      </c>
      <c r="G25" s="156"/>
      <c r="H25" s="28" t="s">
        <v>415</v>
      </c>
    </row>
    <row r="26" spans="1:7" ht="12.75">
      <c r="A26" s="22"/>
      <c r="B26" s="4">
        <v>60</v>
      </c>
      <c r="C26" s="6" t="s">
        <v>46</v>
      </c>
      <c r="D26" s="122">
        <v>0</v>
      </c>
      <c r="E26" s="122"/>
      <c r="F26" s="122">
        <v>0</v>
      </c>
      <c r="G26" s="155"/>
    </row>
    <row r="27" spans="1:8" ht="13.5" thickBot="1">
      <c r="A27" s="82"/>
      <c r="B27" s="83" t="s">
        <v>43</v>
      </c>
      <c r="C27" s="83" t="s">
        <v>71</v>
      </c>
      <c r="D27" s="118">
        <v>0</v>
      </c>
      <c r="E27" s="118"/>
      <c r="F27" s="118">
        <v>0</v>
      </c>
      <c r="G27" s="156"/>
      <c r="H27" s="48"/>
    </row>
    <row r="28" spans="4:5" ht="12.75">
      <c r="D28" s="41"/>
      <c r="E28" s="41"/>
    </row>
    <row r="31" ht="12.75">
      <c r="F31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16" sqref="I16"/>
    </sheetView>
  </sheetViews>
  <sheetFormatPr defaultColWidth="9.140625" defaultRowHeight="12.75"/>
  <cols>
    <col min="3" max="3" width="44.7109375" style="0" bestFit="1" customWidth="1"/>
    <col min="6" max="6" width="9.140625" style="239" customWidth="1"/>
  </cols>
  <sheetData>
    <row r="1" spans="1:6" ht="13.5" thickBot="1">
      <c r="A1" s="50" t="s">
        <v>320</v>
      </c>
      <c r="B1" s="68" t="s">
        <v>1</v>
      </c>
      <c r="C1" s="68" t="s">
        <v>2</v>
      </c>
      <c r="D1" s="68">
        <v>2016</v>
      </c>
      <c r="E1" s="68" t="s">
        <v>459</v>
      </c>
      <c r="F1" s="235">
        <v>2018</v>
      </c>
    </row>
    <row r="2" spans="1:6" ht="15.75">
      <c r="A2" s="91"/>
      <c r="B2" s="85"/>
      <c r="C2" s="85"/>
      <c r="D2" s="115">
        <f>D3+D9</f>
        <v>0</v>
      </c>
      <c r="E2" s="115">
        <v>31957</v>
      </c>
      <c r="F2" s="115">
        <f>F3+F9+F22</f>
        <v>28116</v>
      </c>
    </row>
    <row r="3" spans="1:6" ht="12.75">
      <c r="A3" s="22"/>
      <c r="B3" s="4">
        <v>50</v>
      </c>
      <c r="C3" s="6" t="s">
        <v>3</v>
      </c>
      <c r="D3" s="116">
        <f>D5+D6+D7+D8</f>
        <v>0</v>
      </c>
      <c r="E3" s="116">
        <v>21841</v>
      </c>
      <c r="F3" s="230">
        <f>F5+F6+F7+F8</f>
        <v>0</v>
      </c>
    </row>
    <row r="4" spans="1:6" ht="12.75">
      <c r="A4" s="236" t="s">
        <v>467</v>
      </c>
      <c r="B4" s="4">
        <v>1551</v>
      </c>
      <c r="C4" s="6" t="s">
        <v>461</v>
      </c>
      <c r="D4" s="116"/>
      <c r="E4" s="116">
        <v>0</v>
      </c>
      <c r="F4" s="237">
        <v>0</v>
      </c>
    </row>
    <row r="5" spans="1:6" ht="12.75">
      <c r="A5" s="22"/>
      <c r="B5" s="4" t="s">
        <v>4</v>
      </c>
      <c r="C5" s="4" t="s">
        <v>24</v>
      </c>
      <c r="D5" s="117"/>
      <c r="E5" s="117">
        <v>0</v>
      </c>
      <c r="F5" s="231">
        <v>0</v>
      </c>
    </row>
    <row r="6" spans="1:6" ht="12.75">
      <c r="A6" s="22"/>
      <c r="B6" s="4" t="s">
        <v>25</v>
      </c>
      <c r="C6" s="4" t="s">
        <v>26</v>
      </c>
      <c r="D6" s="117"/>
      <c r="E6" s="117">
        <v>13920</v>
      </c>
      <c r="F6" s="231">
        <v>0</v>
      </c>
    </row>
    <row r="7" spans="1:6" ht="12.75">
      <c r="A7" s="22"/>
      <c r="B7" s="4" t="s">
        <v>27</v>
      </c>
      <c r="C7" s="4" t="s">
        <v>28</v>
      </c>
      <c r="D7" s="117"/>
      <c r="E7" s="117">
        <v>2400</v>
      </c>
      <c r="F7" s="231">
        <v>0</v>
      </c>
    </row>
    <row r="8" spans="1:6" ht="12.75">
      <c r="A8" s="22"/>
      <c r="B8" s="4" t="s">
        <v>7</v>
      </c>
      <c r="C8" s="4" t="s">
        <v>29</v>
      </c>
      <c r="D8" s="117"/>
      <c r="E8" s="117">
        <v>5521</v>
      </c>
      <c r="F8" s="231">
        <v>0</v>
      </c>
    </row>
    <row r="9" spans="1:6" ht="12.75">
      <c r="A9" s="22"/>
      <c r="B9" s="4">
        <v>55</v>
      </c>
      <c r="C9" s="6" t="s">
        <v>9</v>
      </c>
      <c r="D9" s="116">
        <f>D10+D11+D12+D13+D14+D15+D16+D18+D19+D21+D23+D20</f>
        <v>0</v>
      </c>
      <c r="E9" s="116">
        <v>10116</v>
      </c>
      <c r="F9" s="230">
        <f>F10+F11+F12+F13+F14+F15+F16+F18+F19+F21+F23+F20</f>
        <v>28116</v>
      </c>
    </row>
    <row r="10" spans="1:6" ht="12.75">
      <c r="A10" s="22"/>
      <c r="B10" s="4" t="s">
        <v>10</v>
      </c>
      <c r="C10" s="4" t="s">
        <v>11</v>
      </c>
      <c r="D10" s="117"/>
      <c r="E10" s="117">
        <v>156</v>
      </c>
      <c r="F10" s="231">
        <v>156</v>
      </c>
    </row>
    <row r="11" spans="1:6" ht="12.75">
      <c r="A11" s="22"/>
      <c r="B11" s="4" t="s">
        <v>12</v>
      </c>
      <c r="C11" s="4" t="s">
        <v>13</v>
      </c>
      <c r="D11" s="117"/>
      <c r="E11" s="117">
        <v>0</v>
      </c>
      <c r="F11" s="231">
        <v>0</v>
      </c>
    </row>
    <row r="12" spans="1:6" ht="12.75">
      <c r="A12" s="22"/>
      <c r="B12" s="4" t="s">
        <v>14</v>
      </c>
      <c r="C12" s="4" t="s">
        <v>15</v>
      </c>
      <c r="D12" s="117"/>
      <c r="E12" s="117">
        <v>0</v>
      </c>
      <c r="F12" s="231">
        <v>0</v>
      </c>
    </row>
    <row r="13" spans="1:6" ht="12.75">
      <c r="A13" s="22"/>
      <c r="B13" s="4" t="s">
        <v>16</v>
      </c>
      <c r="C13" s="4" t="s">
        <v>30</v>
      </c>
      <c r="D13" s="117"/>
      <c r="E13" s="117">
        <v>5450</v>
      </c>
      <c r="F13" s="231">
        <v>23450</v>
      </c>
    </row>
    <row r="14" spans="1:7" ht="12.75">
      <c r="A14" s="22"/>
      <c r="B14" s="4" t="s">
        <v>31</v>
      </c>
      <c r="C14" s="4" t="s">
        <v>32</v>
      </c>
      <c r="D14" s="117"/>
      <c r="E14" s="117">
        <v>4510</v>
      </c>
      <c r="F14" s="232">
        <v>4510</v>
      </c>
      <c r="G14" t="s">
        <v>500</v>
      </c>
    </row>
    <row r="15" spans="1:6" ht="12.75">
      <c r="A15" s="22"/>
      <c r="B15" s="4" t="s">
        <v>33</v>
      </c>
      <c r="C15" s="4" t="s">
        <v>34</v>
      </c>
      <c r="D15" s="117"/>
      <c r="E15" s="117">
        <v>0</v>
      </c>
      <c r="F15" s="231">
        <v>0</v>
      </c>
    </row>
    <row r="16" spans="1:6" ht="12.75">
      <c r="A16" s="22"/>
      <c r="B16" s="4" t="s">
        <v>35</v>
      </c>
      <c r="C16" s="4" t="s">
        <v>36</v>
      </c>
      <c r="D16" s="117"/>
      <c r="E16" s="117">
        <v>0</v>
      </c>
      <c r="F16" s="232">
        <v>0</v>
      </c>
    </row>
    <row r="17" spans="1:6" ht="12.75">
      <c r="A17" s="22"/>
      <c r="B17" s="4" t="s">
        <v>37</v>
      </c>
      <c r="C17" s="4" t="s">
        <v>38</v>
      </c>
      <c r="D17" s="106"/>
      <c r="E17" s="106">
        <v>0</v>
      </c>
      <c r="F17" s="231">
        <v>0</v>
      </c>
    </row>
    <row r="18" spans="1:6" ht="12.75">
      <c r="A18" s="22"/>
      <c r="B18" s="4" t="s">
        <v>18</v>
      </c>
      <c r="C18" s="4" t="s">
        <v>39</v>
      </c>
      <c r="D18" s="117"/>
      <c r="E18" s="117">
        <v>0</v>
      </c>
      <c r="F18" s="231">
        <v>0</v>
      </c>
    </row>
    <row r="19" spans="1:6" ht="12.75">
      <c r="A19" s="22"/>
      <c r="B19" s="4" t="s">
        <v>40</v>
      </c>
      <c r="C19" s="4" t="s">
        <v>41</v>
      </c>
      <c r="D19" s="117"/>
      <c r="E19" s="117">
        <v>0</v>
      </c>
      <c r="F19" s="231">
        <v>0</v>
      </c>
    </row>
    <row r="20" spans="1:6" ht="12.75">
      <c r="A20" s="22"/>
      <c r="B20" s="4" t="s">
        <v>40</v>
      </c>
      <c r="C20" s="4" t="s">
        <v>314</v>
      </c>
      <c r="D20" s="117"/>
      <c r="E20" s="117">
        <v>0</v>
      </c>
      <c r="F20" s="231">
        <v>0</v>
      </c>
    </row>
    <row r="21" spans="1:6" ht="12.75">
      <c r="A21" s="22"/>
      <c r="B21" s="4" t="s">
        <v>20</v>
      </c>
      <c r="C21" s="4" t="s">
        <v>313</v>
      </c>
      <c r="D21" s="117"/>
      <c r="E21" s="117">
        <v>0</v>
      </c>
      <c r="F21" s="231">
        <v>0</v>
      </c>
    </row>
    <row r="22" spans="1:6" ht="12.75">
      <c r="A22" s="22"/>
      <c r="B22" s="4">
        <v>60</v>
      </c>
      <c r="C22" s="6" t="s">
        <v>42</v>
      </c>
      <c r="D22" s="106"/>
      <c r="E22" s="106"/>
      <c r="F22" s="238"/>
    </row>
    <row r="23" spans="1:6" ht="13.5" thickBot="1">
      <c r="A23" s="82"/>
      <c r="B23" s="83" t="s">
        <v>43</v>
      </c>
      <c r="C23" s="83" t="s">
        <v>44</v>
      </c>
      <c r="D23" s="118"/>
      <c r="E23" s="118"/>
      <c r="F23" s="23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9.140625" style="28" customWidth="1"/>
    <col min="3" max="3" width="27.57421875" style="28" customWidth="1"/>
    <col min="4" max="5" width="16.00390625" style="28" customWidth="1"/>
    <col min="6" max="6" width="9.57421875" style="28" bestFit="1" customWidth="1"/>
    <col min="7" max="16384" width="9.140625" style="28" customWidth="1"/>
  </cols>
  <sheetData>
    <row r="1" s="46" customFormat="1" ht="13.5" thickBot="1">
      <c r="A1" s="46" t="s">
        <v>244</v>
      </c>
    </row>
    <row r="2" spans="1:6" s="46" customFormat="1" ht="13.5" thickBot="1">
      <c r="A2" s="21" t="s">
        <v>320</v>
      </c>
      <c r="B2" s="76" t="s">
        <v>1</v>
      </c>
      <c r="C2" s="76" t="s">
        <v>2</v>
      </c>
      <c r="D2" s="76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86">
        <v>4000</v>
      </c>
      <c r="E3" s="241">
        <v>6368</v>
      </c>
      <c r="F3" s="121">
        <f>F4</f>
        <v>10500</v>
      </c>
    </row>
    <row r="4" spans="1:6" ht="12.75">
      <c r="A4" s="22" t="s">
        <v>83</v>
      </c>
      <c r="B4" s="4">
        <v>55</v>
      </c>
      <c r="C4" s="6" t="s">
        <v>9</v>
      </c>
      <c r="D4" s="32">
        <v>4000</v>
      </c>
      <c r="E4" s="242"/>
      <c r="F4" s="116">
        <f>F6+F5</f>
        <v>10500</v>
      </c>
    </row>
    <row r="5" spans="1:6" ht="12.75">
      <c r="A5" s="22"/>
      <c r="B5" s="4" t="s">
        <v>10</v>
      </c>
      <c r="C5" s="4" t="s">
        <v>11</v>
      </c>
      <c r="D5" s="5"/>
      <c r="E5" s="117"/>
      <c r="F5" s="117"/>
    </row>
    <row r="6" spans="1:7" ht="12.75">
      <c r="A6" s="22"/>
      <c r="B6" s="4" t="s">
        <v>68</v>
      </c>
      <c r="C6" s="4" t="s">
        <v>67</v>
      </c>
      <c r="D6" s="5">
        <v>4000</v>
      </c>
      <c r="E6" s="117"/>
      <c r="F6" s="123">
        <v>10500</v>
      </c>
      <c r="G6" s="41"/>
    </row>
    <row r="7" spans="1:6" ht="13.5" thickBot="1">
      <c r="A7" s="82"/>
      <c r="B7" s="83" t="s">
        <v>81</v>
      </c>
      <c r="C7" s="83" t="s">
        <v>84</v>
      </c>
      <c r="D7" s="84"/>
      <c r="E7" s="118"/>
      <c r="F7" s="120"/>
    </row>
    <row r="10" ht="12.75">
      <c r="F10" s="17"/>
    </row>
    <row r="13" ht="12.75">
      <c r="B13" s="26"/>
    </row>
    <row r="14" ht="12.75">
      <c r="B14" s="41"/>
    </row>
    <row r="15" ht="12.75">
      <c r="B15" s="41"/>
    </row>
    <row r="16" ht="12.75">
      <c r="B16" s="41"/>
    </row>
    <row r="17" ht="12.75">
      <c r="B17" s="6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2" width="9.140625" style="28" customWidth="1"/>
    <col min="3" max="3" width="32.140625" style="28" customWidth="1"/>
    <col min="4" max="5" width="15.00390625" style="28" customWidth="1"/>
    <col min="6" max="6" width="11.421875" style="28" bestFit="1" customWidth="1"/>
    <col min="7" max="16384" width="9.140625" style="28" customWidth="1"/>
  </cols>
  <sheetData>
    <row r="1" s="46" customFormat="1" ht="13.5" thickBot="1">
      <c r="A1" s="46" t="s">
        <v>364</v>
      </c>
    </row>
    <row r="2" spans="1:6" s="46" customFormat="1" ht="13.5" thickBot="1">
      <c r="A2" s="21" t="s">
        <v>320</v>
      </c>
      <c r="B2" s="76" t="s">
        <v>1</v>
      </c>
      <c r="C2" s="76" t="s">
        <v>2</v>
      </c>
      <c r="D2" s="76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90"/>
      <c r="E3" s="240">
        <v>25000</v>
      </c>
      <c r="F3" s="121">
        <f>F7+F4</f>
        <v>50000</v>
      </c>
    </row>
    <row r="4" spans="1:6" ht="12.75">
      <c r="A4" s="22" t="s">
        <v>85</v>
      </c>
      <c r="B4" s="4">
        <v>15</v>
      </c>
      <c r="C4" s="6" t="s">
        <v>56</v>
      </c>
      <c r="D4" s="8"/>
      <c r="E4" s="116">
        <v>25000</v>
      </c>
      <c r="F4" s="116">
        <v>50000</v>
      </c>
    </row>
    <row r="5" spans="1:6" ht="12.75">
      <c r="A5" s="22"/>
      <c r="B5" s="4">
        <v>15</v>
      </c>
      <c r="C5" s="6" t="s">
        <v>57</v>
      </c>
      <c r="D5" s="6"/>
      <c r="E5" s="122"/>
      <c r="F5" s="106"/>
    </row>
    <row r="6" spans="1:6" ht="12.75">
      <c r="A6" s="22"/>
      <c r="B6" s="4" t="s">
        <v>73</v>
      </c>
      <c r="C6" s="4" t="s">
        <v>74</v>
      </c>
      <c r="D6" s="4"/>
      <c r="E6" s="106"/>
      <c r="F6" s="116"/>
    </row>
    <row r="7" spans="1:8" ht="13.5" thickBot="1">
      <c r="A7" s="82"/>
      <c r="B7" s="83">
        <v>55</v>
      </c>
      <c r="C7" s="89" t="s">
        <v>9</v>
      </c>
      <c r="D7" s="87"/>
      <c r="E7" s="124"/>
      <c r="F7" s="124"/>
      <c r="H7" s="88"/>
    </row>
    <row r="8" spans="4:5" ht="12.75">
      <c r="D8" s="41"/>
      <c r="E8" s="41"/>
    </row>
    <row r="9" spans="4:5" ht="12.75">
      <c r="D9" s="41"/>
      <c r="E9" s="41"/>
    </row>
    <row r="15" spans="3:7" ht="12.75">
      <c r="C15" s="12"/>
      <c r="D15" s="12"/>
      <c r="E15" s="12"/>
      <c r="F15" s="12"/>
      <c r="G15" s="12"/>
    </row>
    <row r="16" spans="3:7" ht="12.75">
      <c r="C16" s="12"/>
      <c r="D16" s="12"/>
      <c r="E16" s="12"/>
      <c r="F16" s="12"/>
      <c r="G16" s="12"/>
    </row>
    <row r="17" spans="3:7" ht="12.75">
      <c r="C17" s="12"/>
      <c r="D17" s="12"/>
      <c r="E17" s="12"/>
      <c r="F17" s="47"/>
      <c r="G17" s="12"/>
    </row>
    <row r="18" spans="3:7" ht="12.75">
      <c r="C18" s="12"/>
      <c r="D18" s="12"/>
      <c r="E18" s="12"/>
      <c r="F18" s="26"/>
      <c r="G18" s="12"/>
    </row>
    <row r="19" spans="3:7" ht="12.75">
      <c r="C19" s="12"/>
      <c r="D19" s="12"/>
      <c r="E19" s="12"/>
      <c r="F19" s="26"/>
      <c r="G19" s="12"/>
    </row>
    <row r="20" spans="3:7" ht="12.75">
      <c r="C20" s="12"/>
      <c r="D20" s="12"/>
      <c r="E20" s="12"/>
      <c r="F20" s="26"/>
      <c r="G20" s="12"/>
    </row>
    <row r="21" spans="3:7" ht="12.75">
      <c r="C21" s="12"/>
      <c r="D21" s="12"/>
      <c r="E21" s="12"/>
      <c r="F21" s="26"/>
      <c r="G21" s="12"/>
    </row>
    <row r="22" spans="3:7" ht="12.75">
      <c r="C22" s="12"/>
      <c r="D22" s="12"/>
      <c r="E22" s="12"/>
      <c r="F22" s="12"/>
      <c r="G22" s="12"/>
    </row>
    <row r="23" spans="6:7" ht="12.75">
      <c r="F23" s="26"/>
      <c r="G23" s="12"/>
    </row>
    <row r="24" spans="6:7" ht="12.75">
      <c r="F24" s="12"/>
      <c r="G24" s="12"/>
    </row>
    <row r="25" spans="6:7" ht="12.75">
      <c r="F25" s="12"/>
      <c r="G25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SheetLayoutView="75" zoomScalePageLayoutView="0" workbookViewId="0" topLeftCell="A1">
      <selection activeCell="K16" sqref="K16"/>
    </sheetView>
  </sheetViews>
  <sheetFormatPr defaultColWidth="9.140625" defaultRowHeight="12.75"/>
  <cols>
    <col min="1" max="1" width="9.140625" style="28" customWidth="1"/>
    <col min="2" max="2" width="23.421875" style="28" customWidth="1"/>
    <col min="3" max="7" width="11.7109375" style="28" customWidth="1"/>
    <col min="8" max="8" width="11.8515625" style="28" customWidth="1"/>
    <col min="9" max="10" width="14.00390625" style="28" customWidth="1"/>
    <col min="11" max="13" width="14.140625" style="28" customWidth="1"/>
    <col min="14" max="16384" width="9.140625" style="28" customWidth="1"/>
  </cols>
  <sheetData>
    <row r="1" spans="2:8" ht="16.5" customHeight="1">
      <c r="B1" s="29" t="s">
        <v>402</v>
      </c>
      <c r="C1" s="29"/>
      <c r="D1" s="29"/>
      <c r="E1" s="29"/>
      <c r="F1" s="29"/>
      <c r="G1" s="29"/>
      <c r="H1" s="29"/>
    </row>
    <row r="2" ht="0.75" customHeight="1" thickBot="1"/>
    <row r="3" spans="1:13" ht="13.5" thickBot="1">
      <c r="A3" s="21" t="s">
        <v>282</v>
      </c>
      <c r="B3" s="27" t="s">
        <v>230</v>
      </c>
      <c r="C3" s="6" t="s">
        <v>418</v>
      </c>
      <c r="D3" s="17" t="s">
        <v>419</v>
      </c>
      <c r="E3" s="17" t="s">
        <v>420</v>
      </c>
      <c r="F3" s="17" t="s">
        <v>426</v>
      </c>
      <c r="G3" s="17" t="s">
        <v>427</v>
      </c>
      <c r="H3" s="101" t="s">
        <v>420</v>
      </c>
      <c r="I3" s="101" t="s">
        <v>428</v>
      </c>
      <c r="J3" s="212" t="s">
        <v>354</v>
      </c>
      <c r="K3" s="102" t="s">
        <v>131</v>
      </c>
      <c r="L3" s="102" t="s">
        <v>414</v>
      </c>
      <c r="M3" s="102"/>
    </row>
    <row r="4" spans="1:13" ht="12.75">
      <c r="A4" s="30" t="s">
        <v>288</v>
      </c>
      <c r="B4" s="105" t="s">
        <v>235</v>
      </c>
      <c r="C4" s="117">
        <v>16806</v>
      </c>
      <c r="D4" s="211">
        <v>16204</v>
      </c>
      <c r="E4" s="211">
        <f aca="true" t="shared" si="0" ref="E4:E25">C4+D4</f>
        <v>33010</v>
      </c>
      <c r="F4" s="211">
        <v>20139</v>
      </c>
      <c r="G4" s="211"/>
      <c r="H4" s="107"/>
      <c r="I4" s="117">
        <f>volikogu!F3</f>
        <v>26786</v>
      </c>
      <c r="J4" s="211">
        <f>I4-E4</f>
        <v>-6224</v>
      </c>
      <c r="K4" s="165"/>
      <c r="L4" s="162"/>
      <c r="M4" s="159"/>
    </row>
    <row r="5" spans="1:13" ht="12.75">
      <c r="A5" s="30">
        <v>11111</v>
      </c>
      <c r="B5" s="105" t="s">
        <v>391</v>
      </c>
      <c r="C5" s="117">
        <v>4300</v>
      </c>
      <c r="D5" s="211">
        <v>5690</v>
      </c>
      <c r="E5" s="211">
        <f t="shared" si="0"/>
        <v>9990</v>
      </c>
      <c r="F5" s="211">
        <v>4317</v>
      </c>
      <c r="G5" s="211"/>
      <c r="H5" s="43"/>
      <c r="I5" s="117">
        <f>Valimised!F3</f>
        <v>0</v>
      </c>
      <c r="J5" s="211">
        <f aca="true" t="shared" si="1" ref="J5:J67">I5-E5</f>
        <v>-9990</v>
      </c>
      <c r="K5" s="220"/>
      <c r="L5" s="162"/>
      <c r="M5" s="159"/>
    </row>
    <row r="6" spans="1:13" ht="12.75">
      <c r="A6" s="22" t="s">
        <v>289</v>
      </c>
      <c r="B6" s="106" t="s">
        <v>236</v>
      </c>
      <c r="C6" s="117">
        <v>292400</v>
      </c>
      <c r="D6" s="225">
        <v>295821</v>
      </c>
      <c r="E6" s="211">
        <f t="shared" si="0"/>
        <v>588221</v>
      </c>
      <c r="F6" s="225">
        <v>291006</v>
      </c>
      <c r="G6" s="225"/>
      <c r="H6" s="44"/>
      <c r="I6" s="117">
        <f>vallavalitsus!F3</f>
        <v>650600</v>
      </c>
      <c r="J6" s="211">
        <f t="shared" si="1"/>
        <v>62379</v>
      </c>
      <c r="K6" s="166"/>
      <c r="L6" s="163"/>
      <c r="M6" s="103"/>
    </row>
    <row r="7" spans="1:13" ht="12.75">
      <c r="A7" s="22" t="s">
        <v>290</v>
      </c>
      <c r="B7" s="106" t="s">
        <v>267</v>
      </c>
      <c r="C7" s="117">
        <v>10423</v>
      </c>
      <c r="D7" s="225">
        <v>30070</v>
      </c>
      <c r="E7" s="211">
        <f t="shared" si="0"/>
        <v>40493</v>
      </c>
      <c r="F7" s="225">
        <v>1423</v>
      </c>
      <c r="G7" s="225"/>
      <c r="H7" s="44"/>
      <c r="I7" s="117">
        <f>reservfond!F3</f>
        <v>75000</v>
      </c>
      <c r="J7" s="211">
        <f t="shared" si="1"/>
        <v>34507</v>
      </c>
      <c r="K7" s="166"/>
      <c r="L7" s="163"/>
      <c r="M7" s="103"/>
    </row>
    <row r="8" spans="1:13" ht="12.75">
      <c r="A8" s="22" t="s">
        <v>291</v>
      </c>
      <c r="B8" s="106" t="s">
        <v>276</v>
      </c>
      <c r="C8" s="117">
        <v>17000</v>
      </c>
      <c r="D8" s="225">
        <v>59910</v>
      </c>
      <c r="E8" s="211">
        <f t="shared" si="0"/>
        <v>76910</v>
      </c>
      <c r="F8" s="225">
        <v>21618</v>
      </c>
      <c r="G8" s="225"/>
      <c r="H8" s="44"/>
      <c r="I8" s="117">
        <f>'muud üldised teenused'!F3</f>
        <v>127000</v>
      </c>
      <c r="J8" s="211">
        <f t="shared" si="1"/>
        <v>50090</v>
      </c>
      <c r="K8" s="166">
        <v>50000</v>
      </c>
      <c r="L8" s="163">
        <v>50000</v>
      </c>
      <c r="M8" s="103"/>
    </row>
    <row r="9" spans="1:13" ht="12.75">
      <c r="A9" s="22" t="s">
        <v>292</v>
      </c>
      <c r="B9" s="106" t="s">
        <v>238</v>
      </c>
      <c r="C9" s="117">
        <v>870</v>
      </c>
      <c r="D9" s="225">
        <v>0</v>
      </c>
      <c r="E9" s="211">
        <f t="shared" si="0"/>
        <v>870</v>
      </c>
      <c r="F9" s="225">
        <v>266</v>
      </c>
      <c r="G9" s="225"/>
      <c r="H9" s="44"/>
      <c r="I9" s="117">
        <f>õppelaen!F3</f>
        <v>270</v>
      </c>
      <c r="J9" s="211">
        <f t="shared" si="1"/>
        <v>-600</v>
      </c>
      <c r="K9" s="166"/>
      <c r="L9" s="163"/>
      <c r="M9" s="103"/>
    </row>
    <row r="10" spans="1:13" ht="12.75">
      <c r="A10" s="22" t="s">
        <v>293</v>
      </c>
      <c r="B10" s="106" t="s">
        <v>268</v>
      </c>
      <c r="C10" s="117">
        <v>4000</v>
      </c>
      <c r="D10" s="225">
        <v>2750</v>
      </c>
      <c r="E10" s="211">
        <f t="shared" si="0"/>
        <v>6750</v>
      </c>
      <c r="F10" s="225">
        <v>5718</v>
      </c>
      <c r="G10" s="225"/>
      <c r="H10" s="44"/>
      <c r="I10" s="117">
        <f>'valitsussektori võla teenind'!F4</f>
        <v>10200</v>
      </c>
      <c r="J10" s="211">
        <f t="shared" si="1"/>
        <v>3450</v>
      </c>
      <c r="K10" s="167"/>
      <c r="L10" s="164"/>
      <c r="M10" s="5"/>
    </row>
    <row r="11" spans="1:13" ht="12.75">
      <c r="A11" s="22" t="s">
        <v>294</v>
      </c>
      <c r="B11" s="106" t="s">
        <v>239</v>
      </c>
      <c r="C11" s="117">
        <v>2000</v>
      </c>
      <c r="D11" s="225">
        <v>0</v>
      </c>
      <c r="E11" s="211">
        <f t="shared" si="0"/>
        <v>2000</v>
      </c>
      <c r="F11" s="225">
        <v>3850</v>
      </c>
      <c r="G11" s="225"/>
      <c r="H11" s="44"/>
      <c r="I11" s="117">
        <f>turvalisus!F3</f>
        <v>12000</v>
      </c>
      <c r="J11" s="211">
        <f t="shared" si="1"/>
        <v>10000</v>
      </c>
      <c r="K11" s="167">
        <v>10000</v>
      </c>
      <c r="L11" s="164">
        <v>10000</v>
      </c>
      <c r="M11" s="5"/>
    </row>
    <row r="12" spans="1:13" ht="12.75">
      <c r="A12" s="22" t="s">
        <v>295</v>
      </c>
      <c r="B12" s="106" t="s">
        <v>240</v>
      </c>
      <c r="C12" s="117">
        <v>12800</v>
      </c>
      <c r="D12" s="225">
        <v>0</v>
      </c>
      <c r="E12" s="211">
        <f t="shared" si="0"/>
        <v>12800</v>
      </c>
      <c r="F12" s="225">
        <v>19550</v>
      </c>
      <c r="G12" s="225"/>
      <c r="H12" s="44"/>
      <c r="I12" s="117">
        <f>maakorraldus!F3</f>
        <v>12800</v>
      </c>
      <c r="J12" s="211">
        <f t="shared" si="1"/>
        <v>0</v>
      </c>
      <c r="K12" s="182"/>
      <c r="L12" s="163"/>
      <c r="M12" s="103"/>
    </row>
    <row r="13" spans="1:13" ht="12.75">
      <c r="A13" s="22" t="s">
        <v>429</v>
      </c>
      <c r="B13" s="106" t="s">
        <v>430</v>
      </c>
      <c r="C13" s="117">
        <v>0</v>
      </c>
      <c r="D13" s="225">
        <v>18750</v>
      </c>
      <c r="E13" s="211">
        <f t="shared" si="0"/>
        <v>18750</v>
      </c>
      <c r="F13" s="225">
        <v>0</v>
      </c>
      <c r="G13" s="225"/>
      <c r="H13" s="44"/>
      <c r="I13" s="117">
        <f>Veetransport!F3</f>
        <v>42750</v>
      </c>
      <c r="J13" s="211">
        <f t="shared" si="1"/>
        <v>24000</v>
      </c>
      <c r="K13" s="186">
        <v>42750</v>
      </c>
      <c r="L13" s="163">
        <v>18750</v>
      </c>
      <c r="M13" s="103"/>
    </row>
    <row r="14" spans="1:13" ht="12.75">
      <c r="A14" s="22" t="s">
        <v>296</v>
      </c>
      <c r="B14" s="106" t="s">
        <v>242</v>
      </c>
      <c r="C14" s="117">
        <v>200543</v>
      </c>
      <c r="D14" s="225">
        <v>177655</v>
      </c>
      <c r="E14" s="211">
        <f t="shared" si="0"/>
        <v>378198</v>
      </c>
      <c r="F14" s="225">
        <v>207730</v>
      </c>
      <c r="G14" s="225"/>
      <c r="H14" s="44"/>
      <c r="I14" s="117">
        <f>vallateed!F3</f>
        <v>296439</v>
      </c>
      <c r="J14" s="211">
        <f t="shared" si="1"/>
        <v>-81759</v>
      </c>
      <c r="K14" s="185">
        <v>196439</v>
      </c>
      <c r="L14" s="164"/>
      <c r="M14" s="5"/>
    </row>
    <row r="15" spans="1:13" ht="12.75">
      <c r="A15" s="22" t="s">
        <v>431</v>
      </c>
      <c r="B15" s="106" t="s">
        <v>432</v>
      </c>
      <c r="C15" s="117">
        <v>0</v>
      </c>
      <c r="D15" s="225">
        <v>12850</v>
      </c>
      <c r="E15" s="211">
        <f t="shared" si="0"/>
        <v>12850</v>
      </c>
      <c r="F15" s="225">
        <v>0</v>
      </c>
      <c r="G15" s="225"/>
      <c r="H15" s="44"/>
      <c r="I15" s="117">
        <f>Kaubandus!F2</f>
        <v>36000</v>
      </c>
      <c r="J15" s="211">
        <f t="shared" si="1"/>
        <v>23150</v>
      </c>
      <c r="K15" s="185">
        <v>35000</v>
      </c>
      <c r="L15" s="164">
        <v>35000</v>
      </c>
      <c r="M15" s="5"/>
    </row>
    <row r="16" spans="1:13" ht="12.75">
      <c r="A16" s="22" t="s">
        <v>433</v>
      </c>
      <c r="B16" s="106" t="s">
        <v>434</v>
      </c>
      <c r="C16" s="117">
        <v>0</v>
      </c>
      <c r="D16" s="225">
        <v>1265</v>
      </c>
      <c r="E16" s="211">
        <f t="shared" si="0"/>
        <v>1265</v>
      </c>
      <c r="F16" s="225">
        <v>0</v>
      </c>
      <c r="G16" s="225"/>
      <c r="H16" s="44"/>
      <c r="I16" s="117">
        <f>Turism!F2</f>
        <v>79265</v>
      </c>
      <c r="J16" s="211">
        <f t="shared" si="1"/>
        <v>78000</v>
      </c>
      <c r="K16" s="185">
        <v>78000</v>
      </c>
      <c r="L16" s="164">
        <v>38000</v>
      </c>
      <c r="M16" s="5"/>
    </row>
    <row r="17" spans="1:13" ht="12.75">
      <c r="A17" s="22" t="s">
        <v>297</v>
      </c>
      <c r="B17" s="106" t="s">
        <v>243</v>
      </c>
      <c r="C17" s="117">
        <v>109020</v>
      </c>
      <c r="D17" s="225"/>
      <c r="E17" s="211">
        <f t="shared" si="0"/>
        <v>109020</v>
      </c>
      <c r="F17" s="225">
        <v>116566</v>
      </c>
      <c r="G17" s="225"/>
      <c r="H17" s="44"/>
      <c r="I17" s="117">
        <f>'muu majandus'!F3</f>
        <v>99150</v>
      </c>
      <c r="J17" s="211">
        <f t="shared" si="1"/>
        <v>-9870</v>
      </c>
      <c r="K17" s="185">
        <v>18000</v>
      </c>
      <c r="L17" s="164">
        <v>18000</v>
      </c>
      <c r="M17" s="5"/>
    </row>
    <row r="18" spans="1:13" ht="12.75">
      <c r="A18" s="22" t="s">
        <v>297</v>
      </c>
      <c r="B18" s="106" t="s">
        <v>435</v>
      </c>
      <c r="C18" s="117">
        <v>0</v>
      </c>
      <c r="D18" s="225">
        <v>31957</v>
      </c>
      <c r="E18" s="211">
        <f t="shared" si="0"/>
        <v>31957</v>
      </c>
      <c r="F18" s="225">
        <v>0</v>
      </c>
      <c r="G18" s="225"/>
      <c r="H18" s="44"/>
      <c r="I18" s="117">
        <f>Haljastus!F2</f>
        <v>28116</v>
      </c>
      <c r="J18" s="211">
        <f t="shared" si="1"/>
        <v>-3841</v>
      </c>
      <c r="K18" s="185"/>
      <c r="L18" s="164"/>
      <c r="M18" s="5"/>
    </row>
    <row r="19" spans="1:13" ht="12.75">
      <c r="A19" s="22" t="s">
        <v>298</v>
      </c>
      <c r="B19" s="106" t="s">
        <v>244</v>
      </c>
      <c r="C19" s="117">
        <v>4000</v>
      </c>
      <c r="D19" s="225">
        <v>6368</v>
      </c>
      <c r="E19" s="211">
        <f t="shared" si="0"/>
        <v>10368</v>
      </c>
      <c r="F19" s="225">
        <v>3906</v>
      </c>
      <c r="G19" s="225"/>
      <c r="H19" s="44"/>
      <c r="I19" s="117">
        <f>jäätmekäitlus!F3</f>
        <v>10500</v>
      </c>
      <c r="J19" s="211">
        <f t="shared" si="1"/>
        <v>132</v>
      </c>
      <c r="K19" s="186"/>
      <c r="L19" s="163"/>
      <c r="M19" s="103"/>
    </row>
    <row r="20" spans="1:13" ht="12.75">
      <c r="A20" s="22" t="s">
        <v>299</v>
      </c>
      <c r="B20" s="106" t="s">
        <v>359</v>
      </c>
      <c r="C20" s="117">
        <v>33704</v>
      </c>
      <c r="D20" s="225">
        <v>25000</v>
      </c>
      <c r="E20" s="211">
        <f t="shared" si="0"/>
        <v>58704</v>
      </c>
      <c r="F20" s="225">
        <v>30382</v>
      </c>
      <c r="G20" s="225"/>
      <c r="H20" s="44"/>
      <c r="I20" s="117">
        <f>Hajaasustus!F3</f>
        <v>50000</v>
      </c>
      <c r="J20" s="211">
        <f t="shared" si="1"/>
        <v>-8704</v>
      </c>
      <c r="K20" s="186">
        <v>50000</v>
      </c>
      <c r="L20" s="163">
        <v>25000</v>
      </c>
      <c r="M20" s="103"/>
    </row>
    <row r="21" spans="1:13" ht="12.75">
      <c r="A21" s="22" t="s">
        <v>299</v>
      </c>
      <c r="B21" s="106" t="s">
        <v>245</v>
      </c>
      <c r="C21" s="117">
        <v>28880</v>
      </c>
      <c r="D21" s="225">
        <v>0</v>
      </c>
      <c r="E21" s="211">
        <f t="shared" si="0"/>
        <v>28880</v>
      </c>
      <c r="F21" s="225">
        <v>25689</v>
      </c>
      <c r="G21" s="225"/>
      <c r="H21" s="44"/>
      <c r="I21" s="117">
        <f>veevarustus!F3</f>
        <v>100000</v>
      </c>
      <c r="J21" s="211">
        <f t="shared" si="1"/>
        <v>71120</v>
      </c>
      <c r="K21" s="185">
        <v>86475</v>
      </c>
      <c r="L21" s="164">
        <v>86475</v>
      </c>
      <c r="M21" s="5"/>
    </row>
    <row r="22" spans="1:13" ht="12.75">
      <c r="A22" s="22" t="s">
        <v>299</v>
      </c>
      <c r="B22" s="106" t="s">
        <v>382</v>
      </c>
      <c r="C22" s="117">
        <v>140000</v>
      </c>
      <c r="D22" s="225">
        <v>0</v>
      </c>
      <c r="E22" s="211">
        <f t="shared" si="0"/>
        <v>140000</v>
      </c>
      <c r="F22" s="225">
        <v>142457</v>
      </c>
      <c r="G22" s="225"/>
      <c r="H22" s="44"/>
      <c r="I22" s="117">
        <f>'Reiu rand'!F3</f>
        <v>2000</v>
      </c>
      <c r="J22" s="211">
        <f t="shared" si="1"/>
        <v>-138000</v>
      </c>
      <c r="K22" s="185"/>
      <c r="L22" s="164"/>
      <c r="M22" s="5"/>
    </row>
    <row r="23" spans="1:13" ht="12.75">
      <c r="A23" s="22" t="s">
        <v>299</v>
      </c>
      <c r="B23" s="106" t="s">
        <v>383</v>
      </c>
      <c r="C23" s="117">
        <v>590010</v>
      </c>
      <c r="D23" s="225">
        <v>0</v>
      </c>
      <c r="E23" s="211">
        <f t="shared" si="0"/>
        <v>590010</v>
      </c>
      <c r="F23" s="225">
        <v>582901</v>
      </c>
      <c r="G23" s="225"/>
      <c r="H23" s="44"/>
      <c r="I23" s="117">
        <f>'Uulu tööstusala'!F3</f>
        <v>0</v>
      </c>
      <c r="J23" s="211">
        <f t="shared" si="1"/>
        <v>-590010</v>
      </c>
      <c r="K23" s="185"/>
      <c r="L23" s="164"/>
      <c r="M23" s="5"/>
    </row>
    <row r="24" spans="1:13" ht="12.75">
      <c r="A24" s="22" t="s">
        <v>299</v>
      </c>
      <c r="B24" s="106" t="s">
        <v>396</v>
      </c>
      <c r="C24" s="117">
        <v>541400</v>
      </c>
      <c r="D24" s="225">
        <v>0</v>
      </c>
      <c r="E24" s="211">
        <f t="shared" si="0"/>
        <v>541400</v>
      </c>
      <c r="F24" s="225">
        <v>430355</v>
      </c>
      <c r="G24" s="225"/>
      <c r="H24" s="44"/>
      <c r="I24" s="117">
        <f>'Uulu-Pärnu I etapp'!F3</f>
        <v>127180</v>
      </c>
      <c r="J24" s="211">
        <f t="shared" si="1"/>
        <v>-414220</v>
      </c>
      <c r="K24" s="185">
        <v>127180</v>
      </c>
      <c r="L24" s="164">
        <v>63590</v>
      </c>
      <c r="M24" s="5"/>
    </row>
    <row r="25" spans="1:13" ht="12.75">
      <c r="A25" s="22" t="s">
        <v>299</v>
      </c>
      <c r="B25" s="106" t="s">
        <v>405</v>
      </c>
      <c r="C25" s="117">
        <v>0</v>
      </c>
      <c r="D25" s="225">
        <v>0</v>
      </c>
      <c r="E25" s="211">
        <f t="shared" si="0"/>
        <v>0</v>
      </c>
      <c r="F25" s="225">
        <v>0</v>
      </c>
      <c r="G25" s="225"/>
      <c r="H25" s="44"/>
      <c r="I25" s="117">
        <f>'Uulu-Pärnu II etapp'!F3</f>
        <v>44000</v>
      </c>
      <c r="J25" s="211">
        <f t="shared" si="1"/>
        <v>44000</v>
      </c>
      <c r="K25" s="185">
        <v>37000</v>
      </c>
      <c r="L25" s="164">
        <v>7000</v>
      </c>
      <c r="M25" s="5"/>
    </row>
    <row r="26" spans="1:13" ht="12.75">
      <c r="A26" s="22" t="s">
        <v>299</v>
      </c>
      <c r="B26" s="106" t="s">
        <v>493</v>
      </c>
      <c r="C26" s="117">
        <v>0</v>
      </c>
      <c r="D26" s="225">
        <v>0</v>
      </c>
      <c r="E26" s="211">
        <v>0</v>
      </c>
      <c r="F26" s="225">
        <v>0</v>
      </c>
      <c r="G26" s="225"/>
      <c r="H26" s="44"/>
      <c r="I26" s="117">
        <f>'Häädemeeste kergtee'!F3</f>
        <v>419500</v>
      </c>
      <c r="J26" s="211">
        <f t="shared" si="1"/>
        <v>419500</v>
      </c>
      <c r="K26" s="185">
        <v>419500</v>
      </c>
      <c r="L26" s="164">
        <v>120000</v>
      </c>
      <c r="M26" s="5"/>
    </row>
    <row r="27" spans="1:13" ht="12.75">
      <c r="A27" s="22" t="s">
        <v>407</v>
      </c>
      <c r="B27" s="106" t="s">
        <v>408</v>
      </c>
      <c r="C27" s="117">
        <v>0</v>
      </c>
      <c r="D27" s="225">
        <v>0</v>
      </c>
      <c r="E27" s="211">
        <f aca="true" t="shared" si="2" ref="E27:E72">C27+D27</f>
        <v>0</v>
      </c>
      <c r="F27" s="225">
        <v>0</v>
      </c>
      <c r="G27" s="225"/>
      <c r="H27" s="44"/>
      <c r="I27" s="117">
        <f>'Eest-Läti Reiu rand'!F3</f>
        <v>24511</v>
      </c>
      <c r="J27" s="211">
        <f t="shared" si="1"/>
        <v>24511</v>
      </c>
      <c r="K27" s="185">
        <v>24511</v>
      </c>
      <c r="L27" s="164">
        <v>5211</v>
      </c>
      <c r="M27" s="5"/>
    </row>
    <row r="28" spans="1:13" ht="12.75">
      <c r="A28" s="22" t="s">
        <v>300</v>
      </c>
      <c r="B28" s="106" t="s">
        <v>246</v>
      </c>
      <c r="C28" s="117">
        <v>22000</v>
      </c>
      <c r="D28" s="225">
        <v>8500</v>
      </c>
      <c r="E28" s="211">
        <f t="shared" si="2"/>
        <v>30500</v>
      </c>
      <c r="F28" s="225">
        <v>23711</v>
      </c>
      <c r="G28" s="225"/>
      <c r="H28" s="44"/>
      <c r="I28" s="117">
        <f>tänavavalgustus!F3</f>
        <v>80000</v>
      </c>
      <c r="J28" s="211">
        <f t="shared" si="1"/>
        <v>49500</v>
      </c>
      <c r="K28" s="185">
        <v>50000</v>
      </c>
      <c r="L28" s="164">
        <v>50000</v>
      </c>
      <c r="M28" s="5"/>
    </row>
    <row r="29" spans="1:13" ht="12.75">
      <c r="A29" s="22" t="s">
        <v>301</v>
      </c>
      <c r="B29" s="106" t="s">
        <v>247</v>
      </c>
      <c r="C29" s="117">
        <v>12350</v>
      </c>
      <c r="D29" s="225">
        <v>31609</v>
      </c>
      <c r="E29" s="211">
        <f t="shared" si="2"/>
        <v>43959</v>
      </c>
      <c r="F29" s="225">
        <v>12697</v>
      </c>
      <c r="G29" s="225"/>
      <c r="H29" s="44"/>
      <c r="I29" s="117">
        <f>kalmistud!F3</f>
        <v>42998</v>
      </c>
      <c r="J29" s="211">
        <f t="shared" si="1"/>
        <v>-961</v>
      </c>
      <c r="K29" s="183"/>
      <c r="L29" s="164"/>
      <c r="M29" s="5"/>
    </row>
    <row r="30" spans="1:13" ht="12.75">
      <c r="A30" s="22" t="s">
        <v>436</v>
      </c>
      <c r="B30" s="106" t="s">
        <v>437</v>
      </c>
      <c r="C30" s="117">
        <v>0</v>
      </c>
      <c r="D30" s="225">
        <v>5070</v>
      </c>
      <c r="E30" s="211">
        <f t="shared" si="2"/>
        <v>5070</v>
      </c>
      <c r="F30" s="225">
        <v>0</v>
      </c>
      <c r="G30" s="225"/>
      <c r="H30" s="44"/>
      <c r="I30" s="117">
        <f>Korterid!F2</f>
        <v>5070</v>
      </c>
      <c r="J30" s="211">
        <f t="shared" si="1"/>
        <v>0</v>
      </c>
      <c r="K30" s="183"/>
      <c r="L30" s="164"/>
      <c r="M30" s="5"/>
    </row>
    <row r="31" spans="1:13" ht="12.75">
      <c r="A31" s="22" t="s">
        <v>302</v>
      </c>
      <c r="B31" s="106" t="s">
        <v>248</v>
      </c>
      <c r="C31" s="117">
        <v>4590</v>
      </c>
      <c r="D31" s="225">
        <v>1200</v>
      </c>
      <c r="E31" s="211">
        <f t="shared" si="2"/>
        <v>5790</v>
      </c>
      <c r="F31" s="225">
        <v>4586</v>
      </c>
      <c r="G31" s="225"/>
      <c r="H31" s="44"/>
      <c r="I31" s="117">
        <f>vallaarst!F3</f>
        <v>15164</v>
      </c>
      <c r="J31" s="211">
        <f t="shared" si="1"/>
        <v>9374</v>
      </c>
      <c r="K31" s="182"/>
      <c r="L31" s="163"/>
      <c r="M31" s="103"/>
    </row>
    <row r="32" spans="1:13" ht="12.75">
      <c r="A32" s="22" t="s">
        <v>303</v>
      </c>
      <c r="B32" s="106" t="s">
        <v>152</v>
      </c>
      <c r="C32" s="117">
        <v>130700</v>
      </c>
      <c r="D32" s="225">
        <v>0</v>
      </c>
      <c r="E32" s="211">
        <f t="shared" si="2"/>
        <v>130700</v>
      </c>
      <c r="F32" s="225">
        <v>124773</v>
      </c>
      <c r="G32" s="225"/>
      <c r="H32" s="44"/>
      <c r="I32" s="117">
        <f>ksk!E3</f>
        <v>130700</v>
      </c>
      <c r="J32" s="211">
        <f t="shared" si="1"/>
        <v>0</v>
      </c>
      <c r="K32" s="185"/>
      <c r="L32" s="164"/>
      <c r="M32" s="5"/>
    </row>
    <row r="33" spans="1:13" ht="12.75">
      <c r="A33" s="22" t="s">
        <v>338</v>
      </c>
      <c r="B33" s="106" t="s">
        <v>336</v>
      </c>
      <c r="C33" s="117">
        <v>23000</v>
      </c>
      <c r="D33" s="225">
        <v>0</v>
      </c>
      <c r="E33" s="211">
        <f t="shared" si="2"/>
        <v>23000</v>
      </c>
      <c r="F33" s="225">
        <v>21741</v>
      </c>
      <c r="G33" s="225"/>
      <c r="H33" s="44"/>
      <c r="I33" s="117">
        <f>'Tahku Tare'!E3</f>
        <v>39300</v>
      </c>
      <c r="J33" s="211">
        <f t="shared" si="1"/>
        <v>16300</v>
      </c>
      <c r="K33" s="185">
        <v>12600</v>
      </c>
      <c r="L33" s="164">
        <v>12600</v>
      </c>
      <c r="M33" s="5"/>
    </row>
    <row r="34" spans="1:13" ht="12.75">
      <c r="A34" s="22" t="s">
        <v>304</v>
      </c>
      <c r="B34" s="106" t="s">
        <v>250</v>
      </c>
      <c r="C34" s="117">
        <v>53905</v>
      </c>
      <c r="D34" s="225">
        <v>0</v>
      </c>
      <c r="E34" s="211">
        <f t="shared" si="2"/>
        <v>53905</v>
      </c>
      <c r="F34" s="225">
        <v>50053</v>
      </c>
      <c r="G34" s="225"/>
      <c r="H34" s="44"/>
      <c r="I34" s="117">
        <f>noorsootöö!E3</f>
        <v>30060</v>
      </c>
      <c r="J34" s="211">
        <f t="shared" si="1"/>
        <v>-23845</v>
      </c>
      <c r="K34" s="182"/>
      <c r="L34" s="163"/>
      <c r="M34" s="103"/>
    </row>
    <row r="35" spans="1:13" ht="12.75">
      <c r="A35" s="22" t="s">
        <v>305</v>
      </c>
      <c r="B35" s="106" t="s">
        <v>251</v>
      </c>
      <c r="C35" s="117">
        <v>21075</v>
      </c>
      <c r="D35" s="225">
        <v>0</v>
      </c>
      <c r="E35" s="211">
        <f t="shared" si="2"/>
        <v>21075</v>
      </c>
      <c r="F35" s="225">
        <v>20266</v>
      </c>
      <c r="G35" s="225"/>
      <c r="H35" s="44"/>
      <c r="I35" s="117">
        <f>'võiste rmtk'!E3</f>
        <v>20850</v>
      </c>
      <c r="J35" s="211">
        <f t="shared" si="1"/>
        <v>-225</v>
      </c>
      <c r="K35" s="182"/>
      <c r="L35" s="163"/>
      <c r="M35" s="103"/>
    </row>
    <row r="36" spans="1:13" ht="12.75">
      <c r="A36" s="22" t="s">
        <v>305</v>
      </c>
      <c r="B36" s="106" t="s">
        <v>253</v>
      </c>
      <c r="C36" s="117">
        <v>19580</v>
      </c>
      <c r="D36" s="225">
        <v>0</v>
      </c>
      <c r="E36" s="211">
        <f t="shared" si="2"/>
        <v>19580</v>
      </c>
      <c r="F36" s="225">
        <v>18343</v>
      </c>
      <c r="G36" s="225"/>
      <c r="H36" s="44"/>
      <c r="I36" s="117">
        <f>'uulu rmtk'!E3</f>
        <v>20460</v>
      </c>
      <c r="J36" s="211">
        <f t="shared" si="1"/>
        <v>880</v>
      </c>
      <c r="K36" s="182"/>
      <c r="L36" s="163"/>
      <c r="M36" s="103"/>
    </row>
    <row r="37" spans="1:13" ht="12.75">
      <c r="A37" s="22" t="s">
        <v>305</v>
      </c>
      <c r="B37" s="106" t="s">
        <v>438</v>
      </c>
      <c r="C37" s="117">
        <v>0</v>
      </c>
      <c r="D37" s="225">
        <v>84950</v>
      </c>
      <c r="E37" s="211">
        <f t="shared" si="2"/>
        <v>84950</v>
      </c>
      <c r="F37" s="225">
        <v>0</v>
      </c>
      <c r="G37" s="225"/>
      <c r="H37" s="44"/>
      <c r="I37" s="117">
        <f>'Häädemeeste rmtk'!F3</f>
        <v>84950</v>
      </c>
      <c r="J37" s="211">
        <f t="shared" si="1"/>
        <v>0</v>
      </c>
      <c r="K37" s="182"/>
      <c r="L37" s="163"/>
      <c r="M37" s="103"/>
    </row>
    <row r="38" spans="1:13" ht="12.75">
      <c r="A38" s="22" t="s">
        <v>338</v>
      </c>
      <c r="B38" s="106" t="s">
        <v>439</v>
      </c>
      <c r="C38" s="117">
        <v>0</v>
      </c>
      <c r="D38" s="225">
        <v>18200</v>
      </c>
      <c r="E38" s="211">
        <f t="shared" si="2"/>
        <v>18200</v>
      </c>
      <c r="F38" s="225">
        <v>0</v>
      </c>
      <c r="G38" s="225"/>
      <c r="H38" s="44"/>
      <c r="I38" s="117">
        <f>'Häädemeeste sport'!F3</f>
        <v>11694</v>
      </c>
      <c r="J38" s="211">
        <f t="shared" si="1"/>
        <v>-6506</v>
      </c>
      <c r="K38" s="182"/>
      <c r="L38" s="163"/>
      <c r="M38" s="103"/>
    </row>
    <row r="39" spans="1:13" ht="12.75">
      <c r="A39" s="22" t="s">
        <v>338</v>
      </c>
      <c r="B39" s="106" t="s">
        <v>440</v>
      </c>
      <c r="C39" s="117">
        <v>0</v>
      </c>
      <c r="D39" s="225">
        <v>41718</v>
      </c>
      <c r="E39" s="211">
        <f t="shared" si="2"/>
        <v>41718</v>
      </c>
      <c r="F39" s="225">
        <v>0</v>
      </c>
      <c r="G39" s="225"/>
      <c r="H39" s="44"/>
      <c r="I39" s="117">
        <f>'Kabli seltsimaja'!F3</f>
        <v>31768</v>
      </c>
      <c r="J39" s="211">
        <f t="shared" si="1"/>
        <v>-9950</v>
      </c>
      <c r="K39" s="182"/>
      <c r="L39" s="163"/>
      <c r="M39" s="103"/>
    </row>
    <row r="40" spans="1:13" ht="12.75">
      <c r="A40" s="22" t="s">
        <v>338</v>
      </c>
      <c r="B40" s="106" t="s">
        <v>441</v>
      </c>
      <c r="C40" s="117">
        <v>0</v>
      </c>
      <c r="D40" s="225">
        <v>50194</v>
      </c>
      <c r="E40" s="211">
        <f t="shared" si="2"/>
        <v>50194</v>
      </c>
      <c r="F40" s="225">
        <v>0</v>
      </c>
      <c r="G40" s="225"/>
      <c r="H40" s="44"/>
      <c r="I40" s="117">
        <f>'Treimani rahvamaja'!F3</f>
        <v>46917</v>
      </c>
      <c r="J40" s="211">
        <f t="shared" si="1"/>
        <v>-3277</v>
      </c>
      <c r="K40" s="182"/>
      <c r="L40" s="163"/>
      <c r="M40" s="103"/>
    </row>
    <row r="41" spans="1:13" ht="12.75">
      <c r="A41" s="22" t="s">
        <v>338</v>
      </c>
      <c r="B41" s="106" t="s">
        <v>442</v>
      </c>
      <c r="C41" s="117">
        <v>0</v>
      </c>
      <c r="D41" s="225">
        <v>45628</v>
      </c>
      <c r="E41" s="211">
        <f t="shared" si="2"/>
        <v>45628</v>
      </c>
      <c r="F41" s="225">
        <v>0</v>
      </c>
      <c r="G41" s="225"/>
      <c r="H41" s="44"/>
      <c r="I41" s="117">
        <f>'Häädemeeste huvikeskus'!F3</f>
        <v>45628</v>
      </c>
      <c r="J41" s="211">
        <f t="shared" si="1"/>
        <v>0</v>
      </c>
      <c r="K41" s="182"/>
      <c r="L41" s="163"/>
      <c r="M41" s="103"/>
    </row>
    <row r="42" spans="1:13" ht="12.75">
      <c r="A42" s="22" t="s">
        <v>338</v>
      </c>
      <c r="B42" s="106" t="s">
        <v>443</v>
      </c>
      <c r="C42" s="117">
        <v>0</v>
      </c>
      <c r="D42" s="225">
        <v>7562</v>
      </c>
      <c r="E42" s="211">
        <f t="shared" si="2"/>
        <v>7562</v>
      </c>
      <c r="F42" s="225">
        <v>0</v>
      </c>
      <c r="G42" s="225"/>
      <c r="H42" s="44"/>
      <c r="I42" s="117">
        <f>'Häädemeeste muuseum'!F3</f>
        <v>7562</v>
      </c>
      <c r="J42" s="211">
        <f t="shared" si="1"/>
        <v>0</v>
      </c>
      <c r="K42" s="182"/>
      <c r="L42" s="163"/>
      <c r="M42" s="103"/>
    </row>
    <row r="43" spans="1:13" ht="12.75">
      <c r="A43" s="22" t="s">
        <v>306</v>
      </c>
      <c r="B43" s="106" t="s">
        <v>254</v>
      </c>
      <c r="C43" s="117">
        <v>4552</v>
      </c>
      <c r="D43" s="225">
        <v>0</v>
      </c>
      <c r="E43" s="211">
        <f t="shared" si="2"/>
        <v>4552</v>
      </c>
      <c r="F43" s="225">
        <v>4546</v>
      </c>
      <c r="G43" s="225"/>
      <c r="H43" s="44"/>
      <c r="I43" s="117">
        <f>pätsiplats!E3</f>
        <v>36660</v>
      </c>
      <c r="J43" s="211">
        <f t="shared" si="1"/>
        <v>32108</v>
      </c>
      <c r="K43" s="202">
        <v>35000</v>
      </c>
      <c r="L43" s="164">
        <v>35000</v>
      </c>
      <c r="M43" s="5"/>
    </row>
    <row r="44" spans="1:13" ht="12.75">
      <c r="A44" s="22" t="s">
        <v>307</v>
      </c>
      <c r="B44" s="106" t="s">
        <v>255</v>
      </c>
      <c r="C44" s="117">
        <v>15350</v>
      </c>
      <c r="D44" s="225">
        <v>12002</v>
      </c>
      <c r="E44" s="211">
        <f t="shared" si="2"/>
        <v>27352</v>
      </c>
      <c r="F44" s="225">
        <v>15800</v>
      </c>
      <c r="G44" s="225"/>
      <c r="H44" s="44"/>
      <c r="I44" s="117">
        <f>Liiviranna!F3</f>
        <v>14000</v>
      </c>
      <c r="J44" s="211">
        <f t="shared" si="1"/>
        <v>-13352</v>
      </c>
      <c r="K44" s="182"/>
      <c r="L44" s="163"/>
      <c r="M44" s="103"/>
    </row>
    <row r="45" spans="1:13" ht="12.75">
      <c r="A45" s="22" t="s">
        <v>308</v>
      </c>
      <c r="B45" s="106" t="s">
        <v>256</v>
      </c>
      <c r="C45" s="117">
        <v>319750</v>
      </c>
      <c r="D45" s="225">
        <v>0</v>
      </c>
      <c r="E45" s="211">
        <f t="shared" si="2"/>
        <v>319750</v>
      </c>
      <c r="F45" s="225">
        <v>322246</v>
      </c>
      <c r="G45" s="225"/>
      <c r="H45" s="44"/>
      <c r="I45" s="117">
        <f>'uulu lasteaed'!E3</f>
        <v>319350</v>
      </c>
      <c r="J45" s="211">
        <f t="shared" si="1"/>
        <v>-400</v>
      </c>
      <c r="K45" s="185"/>
      <c r="L45" s="164"/>
      <c r="M45" s="5"/>
    </row>
    <row r="46" spans="1:13" ht="12.75">
      <c r="A46" s="22" t="s">
        <v>308</v>
      </c>
      <c r="B46" s="106" t="s">
        <v>444</v>
      </c>
      <c r="C46" s="117">
        <v>0</v>
      </c>
      <c r="D46" s="225">
        <v>147701</v>
      </c>
      <c r="E46" s="211">
        <f t="shared" si="2"/>
        <v>147701</v>
      </c>
      <c r="F46" s="225">
        <v>0</v>
      </c>
      <c r="G46" s="225"/>
      <c r="H46" s="44"/>
      <c r="I46" s="117">
        <f>'Kabli lasteaed'!F3</f>
        <v>160388</v>
      </c>
      <c r="J46" s="211">
        <f t="shared" si="1"/>
        <v>12687</v>
      </c>
      <c r="K46" s="185"/>
      <c r="L46" s="164"/>
      <c r="M46" s="5"/>
    </row>
    <row r="47" spans="1:13" ht="12.75">
      <c r="A47" s="22" t="s">
        <v>308</v>
      </c>
      <c r="B47" s="106" t="s">
        <v>445</v>
      </c>
      <c r="C47" s="117">
        <v>0</v>
      </c>
      <c r="D47" s="225">
        <v>252931</v>
      </c>
      <c r="E47" s="211">
        <f t="shared" si="2"/>
        <v>252931</v>
      </c>
      <c r="F47" s="225">
        <v>0</v>
      </c>
      <c r="G47" s="225"/>
      <c r="H47" s="44"/>
      <c r="I47" s="117">
        <f>'Häädemeeste lasteaed'!F3</f>
        <v>267108</v>
      </c>
      <c r="J47" s="211">
        <f t="shared" si="1"/>
        <v>14177</v>
      </c>
      <c r="K47" s="185"/>
      <c r="L47" s="164"/>
      <c r="M47" s="5"/>
    </row>
    <row r="48" spans="1:13" ht="12.75">
      <c r="A48" s="22" t="s">
        <v>309</v>
      </c>
      <c r="B48" s="106" t="s">
        <v>257</v>
      </c>
      <c r="C48" s="117">
        <v>475410</v>
      </c>
      <c r="D48" s="225">
        <v>0</v>
      </c>
      <c r="E48" s="211">
        <f t="shared" si="2"/>
        <v>475410</v>
      </c>
      <c r="F48" s="225">
        <v>498408</v>
      </c>
      <c r="G48" s="225"/>
      <c r="H48" s="44"/>
      <c r="I48" s="117">
        <f>'tahkuranna lak'!E3</f>
        <v>403818</v>
      </c>
      <c r="J48" s="211">
        <f t="shared" si="1"/>
        <v>-71592</v>
      </c>
      <c r="K48" s="186">
        <v>55000</v>
      </c>
      <c r="L48" s="163">
        <v>55000</v>
      </c>
      <c r="M48" s="103"/>
    </row>
    <row r="49" spans="1:13" ht="12.75">
      <c r="A49" s="22" t="s">
        <v>310</v>
      </c>
      <c r="B49" s="106" t="s">
        <v>258</v>
      </c>
      <c r="C49" s="117">
        <v>7670</v>
      </c>
      <c r="D49" s="225">
        <v>0</v>
      </c>
      <c r="E49" s="211">
        <f t="shared" si="2"/>
        <v>7670</v>
      </c>
      <c r="F49" s="225">
        <v>7694</v>
      </c>
      <c r="G49" s="225"/>
      <c r="H49" s="44"/>
      <c r="I49" s="117">
        <f>suusasport!F4</f>
        <v>7670</v>
      </c>
      <c r="J49" s="211">
        <f t="shared" si="1"/>
        <v>0</v>
      </c>
      <c r="K49" s="182"/>
      <c r="L49" s="163"/>
      <c r="M49" s="103"/>
    </row>
    <row r="50" spans="1:13" ht="12.75">
      <c r="A50" s="22" t="s">
        <v>310</v>
      </c>
      <c r="B50" s="106" t="s">
        <v>241</v>
      </c>
      <c r="C50" s="117">
        <v>562540</v>
      </c>
      <c r="D50" s="225">
        <v>0</v>
      </c>
      <c r="E50" s="211">
        <f t="shared" si="2"/>
        <v>562540</v>
      </c>
      <c r="F50" s="225">
        <v>572688</v>
      </c>
      <c r="G50" s="225"/>
      <c r="H50" s="44"/>
      <c r="I50" s="117">
        <f>'uulu kool'!E3</f>
        <v>597795</v>
      </c>
      <c r="J50" s="211">
        <f t="shared" si="1"/>
        <v>35255</v>
      </c>
      <c r="K50" s="185">
        <v>10000</v>
      </c>
      <c r="L50" s="164">
        <v>10000</v>
      </c>
      <c r="M50" s="5"/>
    </row>
    <row r="51" spans="1:13" ht="12.75">
      <c r="A51" s="22" t="s">
        <v>310</v>
      </c>
      <c r="B51" s="106" t="s">
        <v>446</v>
      </c>
      <c r="C51" s="117">
        <v>0</v>
      </c>
      <c r="D51" s="225">
        <v>262772</v>
      </c>
      <c r="E51" s="211">
        <f t="shared" si="2"/>
        <v>262772</v>
      </c>
      <c r="F51" s="225">
        <v>0</v>
      </c>
      <c r="G51" s="225"/>
      <c r="H51" s="44"/>
      <c r="I51" s="117">
        <f>'Metsapoole kool'!F3</f>
        <v>290324</v>
      </c>
      <c r="J51" s="211">
        <f t="shared" si="1"/>
        <v>27552</v>
      </c>
      <c r="K51" s="185"/>
      <c r="L51" s="164"/>
      <c r="M51" s="5"/>
    </row>
    <row r="52" spans="1:13" ht="12.75">
      <c r="A52" s="22" t="s">
        <v>447</v>
      </c>
      <c r="B52" s="106" t="s">
        <v>448</v>
      </c>
      <c r="C52" s="117">
        <v>0</v>
      </c>
      <c r="D52" s="225">
        <v>649389</v>
      </c>
      <c r="E52" s="211">
        <f t="shared" si="2"/>
        <v>649389</v>
      </c>
      <c r="F52" s="225">
        <v>0</v>
      </c>
      <c r="G52" s="225"/>
      <c r="H52" s="44"/>
      <c r="I52" s="117">
        <f>'Häädemeeste keskkool'!F3</f>
        <v>692703</v>
      </c>
      <c r="J52" s="211">
        <f t="shared" si="1"/>
        <v>43314</v>
      </c>
      <c r="K52" s="185"/>
      <c r="L52" s="164"/>
      <c r="M52" s="5"/>
    </row>
    <row r="53" spans="1:13" ht="12.75">
      <c r="A53" s="22" t="s">
        <v>449</v>
      </c>
      <c r="B53" s="106" t="s">
        <v>450</v>
      </c>
      <c r="C53" s="117">
        <v>0</v>
      </c>
      <c r="D53" s="225">
        <v>135182</v>
      </c>
      <c r="E53" s="211">
        <f t="shared" si="2"/>
        <v>135182</v>
      </c>
      <c r="F53" s="225">
        <v>0</v>
      </c>
      <c r="G53" s="225"/>
      <c r="H53" s="44"/>
      <c r="I53" s="117">
        <f>'Häädemeeste muusikakool'!F3</f>
        <v>131475</v>
      </c>
      <c r="J53" s="211">
        <f t="shared" si="1"/>
        <v>-3707</v>
      </c>
      <c r="K53" s="185"/>
      <c r="L53" s="164"/>
      <c r="M53" s="5"/>
    </row>
    <row r="54" spans="1:13" ht="12.75">
      <c r="A54" s="22" t="s">
        <v>449</v>
      </c>
      <c r="B54" s="106" t="s">
        <v>451</v>
      </c>
      <c r="C54" s="117">
        <v>0</v>
      </c>
      <c r="D54" s="225">
        <v>35302</v>
      </c>
      <c r="E54" s="211">
        <f t="shared" si="2"/>
        <v>35302</v>
      </c>
      <c r="F54" s="225">
        <v>0</v>
      </c>
      <c r="G54" s="225"/>
      <c r="H54" s="44"/>
      <c r="I54" s="117">
        <f>Huviharidus!F3</f>
        <v>143000</v>
      </c>
      <c r="J54" s="211">
        <f t="shared" si="1"/>
        <v>107698</v>
      </c>
      <c r="K54" s="185"/>
      <c r="L54" s="164"/>
      <c r="M54" s="5"/>
    </row>
    <row r="55" spans="1:13" ht="12.75">
      <c r="A55" s="22" t="s">
        <v>311</v>
      </c>
      <c r="B55" s="106" t="s">
        <v>260</v>
      </c>
      <c r="C55" s="117">
        <v>22000</v>
      </c>
      <c r="D55" s="225">
        <v>38671</v>
      </c>
      <c r="E55" s="211">
        <f t="shared" si="2"/>
        <v>60671</v>
      </c>
      <c r="F55" s="225">
        <v>22729</v>
      </c>
      <c r="G55" s="225"/>
      <c r="H55" s="44"/>
      <c r="I55" s="117">
        <f>'õpilasveo eriliinid'!F3</f>
        <v>60000</v>
      </c>
      <c r="J55" s="211">
        <f t="shared" si="1"/>
        <v>-671</v>
      </c>
      <c r="K55" s="182"/>
      <c r="L55" s="163"/>
      <c r="M55" s="103"/>
    </row>
    <row r="56" spans="1:13" ht="12.75">
      <c r="A56" s="22" t="s">
        <v>312</v>
      </c>
      <c r="B56" s="106" t="s">
        <v>269</v>
      </c>
      <c r="C56" s="117">
        <v>190000</v>
      </c>
      <c r="D56" s="225">
        <v>44496</v>
      </c>
      <c r="E56" s="211">
        <f t="shared" si="2"/>
        <v>234496</v>
      </c>
      <c r="F56" s="225">
        <v>199671</v>
      </c>
      <c r="G56" s="225"/>
      <c r="H56" s="44"/>
      <c r="I56" s="117">
        <f>'muu harids pearaha'!F3</f>
        <v>246600</v>
      </c>
      <c r="J56" s="211">
        <f t="shared" si="1"/>
        <v>12104</v>
      </c>
      <c r="K56" s="166"/>
      <c r="L56" s="163"/>
      <c r="M56" s="103"/>
    </row>
    <row r="57" spans="1:13" ht="12.75">
      <c r="A57" s="24">
        <v>10121</v>
      </c>
      <c r="B57" s="106" t="s">
        <v>270</v>
      </c>
      <c r="C57" s="117">
        <v>7500</v>
      </c>
      <c r="D57" s="225">
        <v>0</v>
      </c>
      <c r="E57" s="211">
        <f t="shared" si="2"/>
        <v>7500</v>
      </c>
      <c r="F57" s="225">
        <v>7311</v>
      </c>
      <c r="G57" s="225"/>
      <c r="H57" s="44"/>
      <c r="I57" s="117">
        <f>puuetega!E3</f>
        <v>8000</v>
      </c>
      <c r="J57" s="211">
        <f t="shared" si="1"/>
        <v>500</v>
      </c>
      <c r="K57" s="166"/>
      <c r="L57" s="163"/>
      <c r="M57" s="103"/>
    </row>
    <row r="58" spans="1:13" ht="12.75">
      <c r="A58" s="24">
        <v>10200</v>
      </c>
      <c r="B58" s="106" t="s">
        <v>271</v>
      </c>
      <c r="C58" s="117">
        <v>11000</v>
      </c>
      <c r="D58" s="225">
        <v>0</v>
      </c>
      <c r="E58" s="211">
        <f t="shared" si="2"/>
        <v>11000</v>
      </c>
      <c r="F58" s="225">
        <v>8743</v>
      </c>
      <c r="G58" s="225"/>
      <c r="H58" s="44"/>
      <c r="I58" s="117">
        <f>vanadekodud!E3</f>
        <v>11000</v>
      </c>
      <c r="J58" s="211">
        <f t="shared" si="1"/>
        <v>0</v>
      </c>
      <c r="K58" s="166"/>
      <c r="L58" s="163"/>
      <c r="M58" s="103"/>
    </row>
    <row r="59" spans="1:13" ht="12.75">
      <c r="A59" s="24">
        <v>10200</v>
      </c>
      <c r="B59" s="106" t="s">
        <v>452</v>
      </c>
      <c r="C59" s="117">
        <v>0</v>
      </c>
      <c r="D59" s="225">
        <v>10848</v>
      </c>
      <c r="E59" s="211">
        <f t="shared" si="2"/>
        <v>10848</v>
      </c>
      <c r="F59" s="225">
        <v>0</v>
      </c>
      <c r="G59" s="225"/>
      <c r="H59" s="44"/>
      <c r="I59" s="117">
        <f>Päevakeskus!F3</f>
        <v>10848</v>
      </c>
      <c r="J59" s="211">
        <f t="shared" si="1"/>
        <v>0</v>
      </c>
      <c r="K59" s="166"/>
      <c r="L59" s="163"/>
      <c r="M59" s="103"/>
    </row>
    <row r="60" spans="1:13" ht="12.75">
      <c r="A60" s="228">
        <v>10200</v>
      </c>
      <c r="B60" s="106" t="s">
        <v>453</v>
      </c>
      <c r="C60" s="117">
        <v>0</v>
      </c>
      <c r="D60" s="225">
        <v>263804</v>
      </c>
      <c r="E60" s="211">
        <f t="shared" si="2"/>
        <v>263804</v>
      </c>
      <c r="F60" s="225">
        <v>0</v>
      </c>
      <c r="G60" s="225"/>
      <c r="H60" s="44"/>
      <c r="I60" s="117">
        <f>'Häädemeeste hooldekodu'!F3</f>
        <v>228804</v>
      </c>
      <c r="J60" s="211">
        <f t="shared" si="1"/>
        <v>-35000</v>
      </c>
      <c r="K60" s="166"/>
      <c r="L60" s="163"/>
      <c r="M60" s="103"/>
    </row>
    <row r="61" spans="1:13" ht="12.75">
      <c r="A61" s="24">
        <v>10700</v>
      </c>
      <c r="B61" s="106" t="s">
        <v>263</v>
      </c>
      <c r="C61" s="117">
        <v>16816</v>
      </c>
      <c r="D61" s="225">
        <v>0</v>
      </c>
      <c r="E61" s="211">
        <f t="shared" si="2"/>
        <v>16816</v>
      </c>
      <c r="F61" s="225">
        <v>18010</v>
      </c>
      <c r="G61" s="225"/>
      <c r="H61" s="44"/>
      <c r="I61" s="117">
        <f>sotsmaja!E3</f>
        <v>10996</v>
      </c>
      <c r="J61" s="211">
        <f t="shared" si="1"/>
        <v>-5820</v>
      </c>
      <c r="K61" s="166"/>
      <c r="L61" s="163"/>
      <c r="M61" s="103"/>
    </row>
    <row r="62" spans="1:13" ht="12.75">
      <c r="A62" s="24">
        <v>10700</v>
      </c>
      <c r="B62" s="106" t="s">
        <v>454</v>
      </c>
      <c r="C62" s="117">
        <v>0</v>
      </c>
      <c r="D62" s="225">
        <v>66675</v>
      </c>
      <c r="E62" s="211">
        <f t="shared" si="2"/>
        <v>66675</v>
      </c>
      <c r="F62" s="225">
        <v>0</v>
      </c>
      <c r="G62" s="225"/>
      <c r="H62" s="44"/>
      <c r="I62" s="117">
        <f>'Häädemeeste sotsiaalkeskus'!F3</f>
        <v>26442</v>
      </c>
      <c r="J62" s="211">
        <f t="shared" si="1"/>
        <v>-40233</v>
      </c>
      <c r="K62" s="166"/>
      <c r="L62" s="163"/>
      <c r="M62" s="103"/>
    </row>
    <row r="63" spans="1:13" ht="12.75">
      <c r="A63" s="24">
        <v>10701</v>
      </c>
      <c r="B63" s="106" t="s">
        <v>272</v>
      </c>
      <c r="C63" s="117">
        <v>37740</v>
      </c>
      <c r="D63" s="225">
        <v>54000</v>
      </c>
      <c r="E63" s="211">
        <f t="shared" si="2"/>
        <v>91740</v>
      </c>
      <c r="F63" s="225">
        <v>38666</v>
      </c>
      <c r="G63" s="225"/>
      <c r="H63" s="44"/>
      <c r="I63" s="117">
        <f>toimetulek!F3</f>
        <v>62733</v>
      </c>
      <c r="J63" s="211">
        <f t="shared" si="1"/>
        <v>-29007</v>
      </c>
      <c r="K63" s="166"/>
      <c r="L63" s="163"/>
      <c r="M63" s="103"/>
    </row>
    <row r="64" spans="1:13" ht="12.75">
      <c r="A64" s="24">
        <v>10701</v>
      </c>
      <c r="B64" s="106" t="s">
        <v>455</v>
      </c>
      <c r="C64" s="117">
        <v>0</v>
      </c>
      <c r="D64" s="225">
        <v>23370</v>
      </c>
      <c r="E64" s="211">
        <f t="shared" si="2"/>
        <v>23370</v>
      </c>
      <c r="F64" s="225">
        <v>0</v>
      </c>
      <c r="G64" s="225"/>
      <c r="H64" s="44"/>
      <c r="I64" s="117">
        <f>'Eakate sotsiaalne kaitse'!F3</f>
        <v>29610</v>
      </c>
      <c r="J64" s="211">
        <f t="shared" si="1"/>
        <v>6240</v>
      </c>
      <c r="K64" s="166"/>
      <c r="L64" s="163"/>
      <c r="M64" s="103"/>
    </row>
    <row r="65" spans="1:13" ht="12.75">
      <c r="A65" s="24">
        <v>10701</v>
      </c>
      <c r="B65" s="106" t="s">
        <v>456</v>
      </c>
      <c r="C65" s="117">
        <v>0</v>
      </c>
      <c r="D65" s="225">
        <v>51267</v>
      </c>
      <c r="E65" s="211">
        <f t="shared" si="2"/>
        <v>51267</v>
      </c>
      <c r="F65" s="225">
        <v>0</v>
      </c>
      <c r="G65" s="225"/>
      <c r="H65" s="44"/>
      <c r="I65" s="117">
        <f>'Perek. ja laste sots kaitse'!F3</f>
        <v>51267</v>
      </c>
      <c r="J65" s="211">
        <f t="shared" si="1"/>
        <v>0</v>
      </c>
      <c r="K65" s="166"/>
      <c r="L65" s="163"/>
      <c r="M65" s="103"/>
    </row>
    <row r="66" spans="1:13" ht="12.75">
      <c r="A66" s="228">
        <v>10701</v>
      </c>
      <c r="B66" s="106" t="s">
        <v>457</v>
      </c>
      <c r="C66" s="117">
        <v>0</v>
      </c>
      <c r="D66" s="225">
        <v>5500</v>
      </c>
      <c r="E66" s="211">
        <f t="shared" si="2"/>
        <v>5500</v>
      </c>
      <c r="F66" s="225">
        <v>0</v>
      </c>
      <c r="G66" s="225"/>
      <c r="H66" s="44"/>
      <c r="I66" s="117">
        <f>'Muu sotsiaalne kaitse'!F3</f>
        <v>5500</v>
      </c>
      <c r="J66" s="211">
        <f t="shared" si="1"/>
        <v>0</v>
      </c>
      <c r="K66" s="166"/>
      <c r="L66" s="163"/>
      <c r="M66" s="103"/>
    </row>
    <row r="67" spans="1:13" ht="12.75">
      <c r="A67" s="24">
        <v>10900</v>
      </c>
      <c r="B67" s="106" t="s">
        <v>265</v>
      </c>
      <c r="C67" s="117">
        <v>31520</v>
      </c>
      <c r="D67" s="225">
        <v>0</v>
      </c>
      <c r="E67" s="211">
        <f t="shared" si="2"/>
        <v>31520</v>
      </c>
      <c r="F67" s="225">
        <v>29960</v>
      </c>
      <c r="G67" s="225"/>
      <c r="H67" s="44"/>
      <c r="I67" s="117">
        <f>'muu sotsabi'!E3</f>
        <v>42020</v>
      </c>
      <c r="J67" s="211">
        <f t="shared" si="1"/>
        <v>10500</v>
      </c>
      <c r="K67" s="166"/>
      <c r="L67" s="163"/>
      <c r="M67" s="103"/>
    </row>
    <row r="68" spans="1:13" ht="12.75">
      <c r="A68" s="24">
        <v>10121</v>
      </c>
      <c r="B68" s="106" t="s">
        <v>350</v>
      </c>
      <c r="C68" s="117">
        <v>3700</v>
      </c>
      <c r="D68" s="225">
        <v>0</v>
      </c>
      <c r="E68" s="211">
        <f t="shared" si="2"/>
        <v>3700</v>
      </c>
      <c r="F68" s="225">
        <v>2420</v>
      </c>
      <c r="G68" s="225"/>
      <c r="H68" s="44"/>
      <c r="I68" s="117">
        <f>'Puudega lapsed'!E4</f>
        <v>5300</v>
      </c>
      <c r="J68" s="211">
        <f>I68-E68</f>
        <v>1600</v>
      </c>
      <c r="K68" s="166"/>
      <c r="L68" s="163"/>
      <c r="M68" s="103"/>
    </row>
    <row r="69" spans="1:13" ht="12.75">
      <c r="A69" s="24">
        <v>10402</v>
      </c>
      <c r="B69" s="106" t="s">
        <v>266</v>
      </c>
      <c r="C69" s="117">
        <v>3700</v>
      </c>
      <c r="D69" s="225">
        <v>0</v>
      </c>
      <c r="E69" s="211">
        <f t="shared" si="2"/>
        <v>3700</v>
      </c>
      <c r="F69" s="225">
        <v>4268</v>
      </c>
      <c r="G69" s="225"/>
      <c r="H69" s="44"/>
      <c r="I69" s="117">
        <f>lapsehoiuteenus!E4</f>
        <v>2000</v>
      </c>
      <c r="J69" s="211">
        <f>I69-E69</f>
        <v>-1700</v>
      </c>
      <c r="K69" s="166"/>
      <c r="L69" s="163"/>
      <c r="M69" s="103"/>
    </row>
    <row r="70" spans="1:13" ht="12.75">
      <c r="A70" s="177">
        <v>10702</v>
      </c>
      <c r="B70" s="106" t="s">
        <v>362</v>
      </c>
      <c r="C70" s="170">
        <v>6000</v>
      </c>
      <c r="D70" s="226">
        <v>0</v>
      </c>
      <c r="E70" s="211">
        <f t="shared" si="2"/>
        <v>6000</v>
      </c>
      <c r="F70" s="226">
        <v>6500</v>
      </c>
      <c r="G70" s="226"/>
      <c r="H70" s="174"/>
      <c r="I70" s="170">
        <f>'vajaduspõhine peretoetus'!E4</f>
        <v>3500</v>
      </c>
      <c r="J70" s="211">
        <f>I70-E70</f>
        <v>-2500</v>
      </c>
      <c r="K70" s="169"/>
      <c r="L70" s="163"/>
      <c r="M70" s="103"/>
    </row>
    <row r="71" spans="1:13" ht="13.5" thickBot="1">
      <c r="A71" s="25">
        <v>208168</v>
      </c>
      <c r="B71" s="106" t="s">
        <v>333</v>
      </c>
      <c r="C71" s="170">
        <v>143200</v>
      </c>
      <c r="D71" s="226">
        <v>101669</v>
      </c>
      <c r="E71" s="211">
        <f t="shared" si="2"/>
        <v>244869</v>
      </c>
      <c r="F71" s="226">
        <v>143372</v>
      </c>
      <c r="G71" s="226"/>
      <c r="H71" s="108"/>
      <c r="I71" s="170">
        <f>laen!F3</f>
        <v>718000</v>
      </c>
      <c r="J71" s="211">
        <f>I71-E71</f>
        <v>473131</v>
      </c>
      <c r="K71" s="169"/>
      <c r="L71" s="163"/>
      <c r="M71" s="103"/>
    </row>
    <row r="72" spans="1:13" ht="16.5" thickBot="1">
      <c r="A72" s="31"/>
      <c r="B72" s="45" t="s">
        <v>191</v>
      </c>
      <c r="C72" s="161">
        <f>SUM(C4:C71)</f>
        <v>4153804</v>
      </c>
      <c r="D72" s="161">
        <f>SUM(D4:D71)</f>
        <v>3134500</v>
      </c>
      <c r="E72" s="271">
        <f t="shared" si="2"/>
        <v>7288304</v>
      </c>
      <c r="F72" s="271">
        <f>SUM(F4:F71)</f>
        <v>4087075</v>
      </c>
      <c r="G72" s="227"/>
      <c r="H72" s="109">
        <f>SUM(H4:H71)</f>
        <v>0</v>
      </c>
      <c r="I72" s="161">
        <f>SUM(I4:I71)</f>
        <v>7474099</v>
      </c>
      <c r="J72" s="211">
        <f>I72-E72</f>
        <v>185795</v>
      </c>
      <c r="K72" s="168">
        <f>SUM(K4:K71)</f>
        <v>1337455</v>
      </c>
      <c r="L72" s="164">
        <f>SUM(L4:L71)</f>
        <v>639626</v>
      </c>
      <c r="M72" s="5"/>
    </row>
    <row r="73" spans="1:13" ht="12.75">
      <c r="A73"/>
      <c r="B73"/>
      <c r="C73"/>
      <c r="D73"/>
      <c r="E73"/>
      <c r="F73" s="33"/>
      <c r="G73"/>
      <c r="H73"/>
      <c r="I73"/>
      <c r="J73"/>
      <c r="K73"/>
      <c r="L73"/>
      <c r="M73"/>
    </row>
    <row r="75" spans="3:7" ht="12.75">
      <c r="C75" s="41"/>
      <c r="D75" s="41"/>
      <c r="E75" s="41"/>
      <c r="F75" s="41"/>
      <c r="G75" s="41"/>
    </row>
  </sheetData>
  <sheetProtection/>
  <printOptions/>
  <pageMargins left="0.75" right="0.37" top="0.63" bottom="0.6" header="0.5" footer="0.5"/>
  <pageSetup horizontalDpi="600" verticalDpi="600" orientation="landscape" paperSize="8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2" width="9.140625" style="28" customWidth="1"/>
    <col min="3" max="3" width="32.140625" style="28" customWidth="1"/>
    <col min="4" max="5" width="15.00390625" style="28" customWidth="1"/>
    <col min="6" max="6" width="11.421875" style="28" bestFit="1" customWidth="1"/>
    <col min="7" max="16384" width="9.140625" style="28" customWidth="1"/>
  </cols>
  <sheetData>
    <row r="1" s="46" customFormat="1" ht="13.5" thickBot="1">
      <c r="A1" s="46" t="s">
        <v>245</v>
      </c>
    </row>
    <row r="2" spans="1:6" s="46" customFormat="1" ht="13.5" thickBot="1">
      <c r="A2" s="21" t="s">
        <v>320</v>
      </c>
      <c r="B2" s="76" t="s">
        <v>1</v>
      </c>
      <c r="C2" s="76" t="s">
        <v>2</v>
      </c>
      <c r="D2" s="76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90">
        <v>28880</v>
      </c>
      <c r="E3" s="204">
        <v>8704</v>
      </c>
      <c r="F3" s="121">
        <f>F7+F4</f>
        <v>100000</v>
      </c>
    </row>
    <row r="4" spans="1:6" ht="12.75">
      <c r="A4" s="22" t="s">
        <v>85</v>
      </c>
      <c r="B4" s="4">
        <v>15</v>
      </c>
      <c r="C4" s="6" t="s">
        <v>56</v>
      </c>
      <c r="D4" s="8">
        <v>23880</v>
      </c>
      <c r="E4" s="116"/>
      <c r="F4" s="116">
        <v>0</v>
      </c>
    </row>
    <row r="5" spans="1:6" ht="12.75">
      <c r="A5" s="22"/>
      <c r="B5" s="4">
        <v>15</v>
      </c>
      <c r="C5" s="6" t="s">
        <v>57</v>
      </c>
      <c r="D5" s="6"/>
      <c r="E5" s="122"/>
      <c r="F5" s="106"/>
    </row>
    <row r="6" spans="1:6" ht="12.75">
      <c r="A6" s="22"/>
      <c r="B6" s="4" t="s">
        <v>73</v>
      </c>
      <c r="C6" s="4" t="s">
        <v>74</v>
      </c>
      <c r="D6" s="4"/>
      <c r="E6" s="106"/>
      <c r="F6" s="116"/>
    </row>
    <row r="7" spans="1:8" ht="13.5" thickBot="1">
      <c r="A7" s="82"/>
      <c r="B7" s="83">
        <v>55</v>
      </c>
      <c r="C7" s="89" t="s">
        <v>9</v>
      </c>
      <c r="D7" s="87">
        <v>5000</v>
      </c>
      <c r="E7" s="124"/>
      <c r="F7" s="124">
        <v>100000</v>
      </c>
      <c r="H7" s="88" t="s">
        <v>409</v>
      </c>
    </row>
    <row r="8" spans="4:5" ht="12.75">
      <c r="D8" s="41"/>
      <c r="E8" s="41"/>
    </row>
    <row r="9" spans="4:5" ht="12.75">
      <c r="D9" s="41"/>
      <c r="E9" s="41"/>
    </row>
    <row r="15" spans="3:7" ht="12.75">
      <c r="C15" s="12"/>
      <c r="D15" s="12"/>
      <c r="E15" s="12"/>
      <c r="F15" s="12"/>
      <c r="G15" s="12"/>
    </row>
    <row r="16" spans="3:7" ht="12.75">
      <c r="C16" s="12"/>
      <c r="D16" s="12"/>
      <c r="E16" s="12"/>
      <c r="F16" s="12"/>
      <c r="G16" s="12"/>
    </row>
    <row r="17" spans="3:7" ht="12.75">
      <c r="C17" s="12"/>
      <c r="D17" s="12"/>
      <c r="E17" s="12"/>
      <c r="F17" s="47"/>
      <c r="G17" s="12"/>
    </row>
    <row r="18" spans="3:7" ht="12.75">
      <c r="C18" s="12"/>
      <c r="D18" s="12"/>
      <c r="E18" s="12"/>
      <c r="F18" s="26"/>
      <c r="G18" s="12"/>
    </row>
    <row r="19" spans="3:7" ht="12.75">
      <c r="C19" s="12"/>
      <c r="D19" s="12"/>
      <c r="E19" s="12"/>
      <c r="F19" s="26"/>
      <c r="G19" s="12"/>
    </row>
    <row r="20" spans="3:7" ht="12.75">
      <c r="C20" s="12"/>
      <c r="D20" s="12"/>
      <c r="E20" s="12"/>
      <c r="F20" s="26"/>
      <c r="G20" s="12"/>
    </row>
    <row r="21" spans="3:7" ht="12.75">
      <c r="C21" s="12"/>
      <c r="D21" s="12"/>
      <c r="E21" s="12"/>
      <c r="F21" s="26"/>
      <c r="G21" s="12"/>
    </row>
    <row r="22" spans="3:7" ht="12.75">
      <c r="C22" s="12"/>
      <c r="D22" s="12"/>
      <c r="E22" s="12"/>
      <c r="F22" s="12"/>
      <c r="G22" s="12"/>
    </row>
    <row r="23" spans="6:7" ht="12.75">
      <c r="F23" s="26"/>
      <c r="G23" s="12"/>
    </row>
    <row r="24" spans="6:7" ht="12.75">
      <c r="F24" s="12"/>
      <c r="G24" s="12"/>
    </row>
    <row r="25" spans="6:7" ht="12.75">
      <c r="F25" s="12"/>
      <c r="G25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K15" sqref="K15"/>
    </sheetView>
  </sheetViews>
  <sheetFormatPr defaultColWidth="9.140625" defaultRowHeight="12.75"/>
  <cols>
    <col min="5" max="5" width="9.57421875" style="0" bestFit="1" customWidth="1"/>
    <col min="6" max="6" width="12.00390625" style="0" customWidth="1"/>
  </cols>
  <sheetData>
    <row r="1" spans="1:6" ht="16.5" thickBot="1">
      <c r="A1" s="29" t="s">
        <v>382</v>
      </c>
      <c r="B1" s="29"/>
      <c r="C1" s="29"/>
      <c r="D1" s="29"/>
      <c r="E1" s="29"/>
      <c r="F1" s="29"/>
    </row>
    <row r="2" spans="1:6" ht="16.5" thickBot="1">
      <c r="A2" s="187" t="s">
        <v>320</v>
      </c>
      <c r="B2" s="188" t="s">
        <v>1</v>
      </c>
      <c r="C2" s="188" t="s">
        <v>2</v>
      </c>
      <c r="D2" s="188"/>
      <c r="E2" s="206">
        <v>2017</v>
      </c>
      <c r="F2" s="189">
        <v>2018</v>
      </c>
    </row>
    <row r="3" spans="1:6" ht="15.75">
      <c r="A3" s="190"/>
      <c r="B3" s="191"/>
      <c r="C3" s="191"/>
      <c r="D3" s="192"/>
      <c r="E3" s="209">
        <v>140000</v>
      </c>
      <c r="F3" s="193">
        <f>F5+F8+F6</f>
        <v>2000</v>
      </c>
    </row>
    <row r="4" spans="1:6" ht="15.75">
      <c r="A4" s="194" t="s">
        <v>85</v>
      </c>
      <c r="B4" s="195">
        <v>15</v>
      </c>
      <c r="C4" s="196" t="s">
        <v>56</v>
      </c>
      <c r="D4" s="197"/>
      <c r="E4" s="207"/>
      <c r="F4" s="198"/>
    </row>
    <row r="5" spans="1:6" ht="15">
      <c r="A5" s="194"/>
      <c r="B5" s="195"/>
      <c r="C5" s="195" t="s">
        <v>413</v>
      </c>
      <c r="D5" s="195"/>
      <c r="E5" s="208">
        <v>40000</v>
      </c>
      <c r="F5" s="199">
        <v>0</v>
      </c>
    </row>
    <row r="6" spans="1:6" ht="15">
      <c r="A6" s="215"/>
      <c r="B6" s="216"/>
      <c r="C6" s="219" t="s">
        <v>367</v>
      </c>
      <c r="D6" s="216"/>
      <c r="E6" s="217">
        <v>100000</v>
      </c>
      <c r="F6" s="218">
        <v>0</v>
      </c>
    </row>
    <row r="7" spans="1:6" ht="15">
      <c r="A7" s="215"/>
      <c r="B7" s="4" t="s">
        <v>73</v>
      </c>
      <c r="C7" s="4" t="s">
        <v>74</v>
      </c>
      <c r="D7" s="4"/>
      <c r="E7" s="116"/>
      <c r="F7" s="218"/>
    </row>
    <row r="8" spans="1:6" ht="15.75" thickBot="1">
      <c r="A8" s="200"/>
      <c r="B8" s="83">
        <v>55</v>
      </c>
      <c r="C8" s="89" t="s">
        <v>9</v>
      </c>
      <c r="D8" s="87"/>
      <c r="E8" s="124">
        <v>2000</v>
      </c>
      <c r="F8" s="201">
        <v>2000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13" sqref="I13"/>
    </sheetView>
  </sheetViews>
  <sheetFormatPr defaultColWidth="9.140625" defaultRowHeight="12.75"/>
  <cols>
    <col min="5" max="5" width="9.57421875" style="0" bestFit="1" customWidth="1"/>
    <col min="6" max="6" width="12.00390625" style="0" customWidth="1"/>
  </cols>
  <sheetData>
    <row r="1" spans="1:6" ht="16.5" thickBot="1">
      <c r="A1" s="29" t="s">
        <v>383</v>
      </c>
      <c r="B1" s="29"/>
      <c r="C1" s="29"/>
      <c r="D1" s="29"/>
      <c r="E1" s="29"/>
      <c r="F1" s="29"/>
    </row>
    <row r="2" spans="1:6" ht="16.5" thickBot="1">
      <c r="A2" s="187" t="s">
        <v>320</v>
      </c>
      <c r="B2" s="188" t="s">
        <v>1</v>
      </c>
      <c r="C2" s="188" t="s">
        <v>2</v>
      </c>
      <c r="D2" s="188"/>
      <c r="E2" s="189">
        <v>2017</v>
      </c>
      <c r="F2" s="189">
        <v>2018</v>
      </c>
    </row>
    <row r="3" spans="1:6" ht="15.75">
      <c r="A3" s="190"/>
      <c r="B3" s="191"/>
      <c r="C3" s="191"/>
      <c r="D3" s="192"/>
      <c r="E3" s="193">
        <f>E5+E8+E6</f>
        <v>590010</v>
      </c>
      <c r="F3" s="193">
        <f>F5+F8+F6</f>
        <v>0</v>
      </c>
    </row>
    <row r="4" spans="1:6" ht="15.75">
      <c r="A4" s="194" t="s">
        <v>85</v>
      </c>
      <c r="B4" s="195">
        <v>15</v>
      </c>
      <c r="C4" s="196" t="s">
        <v>56</v>
      </c>
      <c r="D4" s="197"/>
      <c r="E4" s="198"/>
      <c r="F4" s="198"/>
    </row>
    <row r="5" spans="1:6" ht="15">
      <c r="A5" s="194"/>
      <c r="B5" s="195"/>
      <c r="C5" s="195" t="s">
        <v>384</v>
      </c>
      <c r="D5" s="195"/>
      <c r="E5" s="199">
        <v>506506</v>
      </c>
      <c r="F5" s="199">
        <v>0</v>
      </c>
    </row>
    <row r="6" spans="1:6" ht="15">
      <c r="A6" s="215"/>
      <c r="B6" s="216"/>
      <c r="C6" s="216" t="s">
        <v>367</v>
      </c>
      <c r="D6" s="216"/>
      <c r="E6" s="218">
        <v>73504</v>
      </c>
      <c r="F6" s="218">
        <v>0</v>
      </c>
    </row>
    <row r="7" spans="1:6" ht="15">
      <c r="A7" s="215"/>
      <c r="B7" s="4" t="s">
        <v>73</v>
      </c>
      <c r="C7" s="4" t="s">
        <v>74</v>
      </c>
      <c r="D7" s="4"/>
      <c r="E7" s="218"/>
      <c r="F7" s="218"/>
    </row>
    <row r="8" spans="1:7" ht="15.75" thickBot="1">
      <c r="A8" s="200"/>
      <c r="B8" s="83">
        <v>55</v>
      </c>
      <c r="C8" s="89" t="s">
        <v>9</v>
      </c>
      <c r="D8" s="87"/>
      <c r="E8" s="201">
        <v>10000</v>
      </c>
      <c r="F8" s="201">
        <v>0</v>
      </c>
      <c r="G8" t="s">
        <v>385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16" sqref="G16"/>
    </sheetView>
  </sheetViews>
  <sheetFormatPr defaultColWidth="9.140625" defaultRowHeight="12.75"/>
  <cols>
    <col min="5" max="5" width="9.57421875" style="0" bestFit="1" customWidth="1"/>
    <col min="6" max="6" width="12.00390625" style="0" customWidth="1"/>
  </cols>
  <sheetData>
    <row r="1" spans="1:6" ht="16.5" thickBot="1">
      <c r="A1" s="29" t="s">
        <v>395</v>
      </c>
      <c r="B1" s="29"/>
      <c r="C1" s="29"/>
      <c r="D1" s="29"/>
      <c r="E1" s="29"/>
      <c r="F1" s="29"/>
    </row>
    <row r="2" spans="1:6" ht="16.5" thickBot="1">
      <c r="A2" s="187" t="s">
        <v>320</v>
      </c>
      <c r="B2" s="188" t="s">
        <v>1</v>
      </c>
      <c r="C2" s="188" t="s">
        <v>2</v>
      </c>
      <c r="D2" s="188"/>
      <c r="E2" s="189">
        <v>2017</v>
      </c>
      <c r="F2" s="189">
        <v>2018</v>
      </c>
    </row>
    <row r="3" spans="1:6" ht="15.75">
      <c r="A3" s="190"/>
      <c r="B3" s="191"/>
      <c r="C3" s="191"/>
      <c r="D3" s="192"/>
      <c r="E3" s="193">
        <f>E5+E6</f>
        <v>541400</v>
      </c>
      <c r="F3" s="193">
        <f>F5+F6</f>
        <v>127180</v>
      </c>
    </row>
    <row r="4" spans="1:6" ht="15.75">
      <c r="A4" s="194" t="s">
        <v>85</v>
      </c>
      <c r="B4" s="195">
        <v>15</v>
      </c>
      <c r="C4" s="196" t="s">
        <v>56</v>
      </c>
      <c r="D4" s="197"/>
      <c r="E4" s="198"/>
      <c r="F4" s="198"/>
    </row>
    <row r="5" spans="1:6" ht="15">
      <c r="A5" s="194"/>
      <c r="B5" s="195"/>
      <c r="C5" s="195" t="s">
        <v>384</v>
      </c>
      <c r="D5" s="195"/>
      <c r="E5" s="199">
        <v>275400</v>
      </c>
      <c r="F5" s="199">
        <v>63590</v>
      </c>
    </row>
    <row r="6" spans="1:6" ht="15">
      <c r="A6" s="215"/>
      <c r="B6" s="216"/>
      <c r="C6" s="216" t="s">
        <v>367</v>
      </c>
      <c r="D6" s="216"/>
      <c r="E6" s="218">
        <v>266000</v>
      </c>
      <c r="F6" s="218">
        <v>63590</v>
      </c>
    </row>
    <row r="7" spans="1:6" ht="15">
      <c r="A7" s="215"/>
      <c r="B7" s="4" t="s">
        <v>73</v>
      </c>
      <c r="C7" s="4" t="s">
        <v>74</v>
      </c>
      <c r="D7" s="4"/>
      <c r="E7" s="218"/>
      <c r="F7" s="218"/>
    </row>
    <row r="8" spans="1:7" ht="15.75" thickBot="1">
      <c r="A8" s="200"/>
      <c r="B8" s="83">
        <v>55</v>
      </c>
      <c r="C8" s="89" t="s">
        <v>9</v>
      </c>
      <c r="D8" s="87"/>
      <c r="E8" s="124">
        <v>0</v>
      </c>
      <c r="F8" s="201">
        <v>0</v>
      </c>
      <c r="G8" t="s">
        <v>385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K43" sqref="K43"/>
    </sheetView>
  </sheetViews>
  <sheetFormatPr defaultColWidth="9.140625" defaultRowHeight="12.75"/>
  <cols>
    <col min="5" max="5" width="9.57421875" style="0" bestFit="1" customWidth="1"/>
    <col min="6" max="6" width="12.00390625" style="0" customWidth="1"/>
  </cols>
  <sheetData>
    <row r="1" spans="1:6" ht="16.5" thickBot="1">
      <c r="A1" s="29" t="s">
        <v>465</v>
      </c>
      <c r="B1" s="29"/>
      <c r="C1" s="29"/>
      <c r="D1" s="29"/>
      <c r="E1" s="29"/>
      <c r="F1" s="29"/>
    </row>
    <row r="2" spans="1:6" ht="16.5" thickBot="1">
      <c r="A2" s="187" t="s">
        <v>320</v>
      </c>
      <c r="B2" s="188" t="s">
        <v>1</v>
      </c>
      <c r="C2" s="188" t="s">
        <v>2</v>
      </c>
      <c r="D2" s="188"/>
      <c r="E2" s="189">
        <v>2017</v>
      </c>
      <c r="F2" s="189">
        <v>2018</v>
      </c>
    </row>
    <row r="3" spans="1:6" ht="15.75">
      <c r="A3" s="190"/>
      <c r="B3" s="191"/>
      <c r="C3" s="191"/>
      <c r="D3" s="192"/>
      <c r="E3" s="193">
        <v>0</v>
      </c>
      <c r="F3" s="193">
        <f>F5+F6</f>
        <v>44000</v>
      </c>
    </row>
    <row r="4" spans="1:6" ht="15.75">
      <c r="A4" s="194" t="s">
        <v>85</v>
      </c>
      <c r="B4" s="195">
        <v>15</v>
      </c>
      <c r="C4" s="196" t="s">
        <v>56</v>
      </c>
      <c r="D4" s="197"/>
      <c r="E4" s="198"/>
      <c r="F4" s="198"/>
    </row>
    <row r="5" spans="1:6" ht="15">
      <c r="A5" s="194"/>
      <c r="B5" s="195"/>
      <c r="C5" s="195" t="s">
        <v>384</v>
      </c>
      <c r="D5" s="195"/>
      <c r="E5" s="199">
        <v>0</v>
      </c>
      <c r="F5" s="199">
        <v>37000</v>
      </c>
    </row>
    <row r="6" spans="1:6" ht="15">
      <c r="A6" s="215"/>
      <c r="B6" s="216"/>
      <c r="C6" s="216" t="s">
        <v>367</v>
      </c>
      <c r="D6" s="216"/>
      <c r="E6" s="218">
        <v>0</v>
      </c>
      <c r="F6" s="218">
        <v>7000</v>
      </c>
    </row>
    <row r="7" spans="1:6" ht="15">
      <c r="A7" s="215"/>
      <c r="B7" s="4" t="s">
        <v>73</v>
      </c>
      <c r="C7" s="4" t="s">
        <v>74</v>
      </c>
      <c r="D7" s="4"/>
      <c r="E7" s="218"/>
      <c r="F7" s="218"/>
    </row>
    <row r="8" spans="1:7" ht="15.75" thickBot="1">
      <c r="A8" s="200"/>
      <c r="B8" s="83">
        <v>55</v>
      </c>
      <c r="C8" s="89" t="s">
        <v>9</v>
      </c>
      <c r="D8" s="87"/>
      <c r="E8" s="124">
        <v>0</v>
      </c>
      <c r="F8" s="201">
        <v>0</v>
      </c>
      <c r="G8" t="s">
        <v>385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11" sqref="I11"/>
    </sheetView>
  </sheetViews>
  <sheetFormatPr defaultColWidth="9.140625" defaultRowHeight="12.75"/>
  <cols>
    <col min="5" max="5" width="9.57421875" style="0" bestFit="1" customWidth="1"/>
    <col min="6" max="6" width="12.00390625" style="0" customWidth="1"/>
  </cols>
  <sheetData>
    <row r="1" spans="1:6" ht="16.5" thickBot="1">
      <c r="A1" s="29" t="s">
        <v>492</v>
      </c>
      <c r="B1" s="29"/>
      <c r="C1" s="29"/>
      <c r="D1" s="29"/>
      <c r="E1" s="29"/>
      <c r="F1" s="29"/>
    </row>
    <row r="2" spans="1:6" ht="16.5" thickBot="1">
      <c r="A2" s="187" t="s">
        <v>320</v>
      </c>
      <c r="B2" s="188" t="s">
        <v>1</v>
      </c>
      <c r="C2" s="188" t="s">
        <v>2</v>
      </c>
      <c r="D2" s="188"/>
      <c r="E2" s="189">
        <v>2017</v>
      </c>
      <c r="F2" s="189">
        <v>2018</v>
      </c>
    </row>
    <row r="3" spans="1:6" ht="15.75">
      <c r="A3" s="190"/>
      <c r="B3" s="191"/>
      <c r="C3" s="191"/>
      <c r="D3" s="192"/>
      <c r="E3" s="193">
        <v>0</v>
      </c>
      <c r="F3" s="193">
        <f>F5+F6</f>
        <v>419500</v>
      </c>
    </row>
    <row r="4" spans="1:6" ht="15.75">
      <c r="A4" s="194" t="s">
        <v>85</v>
      </c>
      <c r="B4" s="195">
        <v>15</v>
      </c>
      <c r="C4" s="196" t="s">
        <v>56</v>
      </c>
      <c r="D4" s="197"/>
      <c r="E4" s="198"/>
      <c r="F4" s="198"/>
    </row>
    <row r="5" spans="1:6" ht="15">
      <c r="A5" s="194"/>
      <c r="B5" s="195"/>
      <c r="C5" s="195" t="s">
        <v>384</v>
      </c>
      <c r="D5" s="195"/>
      <c r="E5" s="199">
        <v>0</v>
      </c>
      <c r="F5" s="199">
        <v>299500</v>
      </c>
    </row>
    <row r="6" spans="1:6" ht="15">
      <c r="A6" s="215"/>
      <c r="B6" s="216"/>
      <c r="C6" s="216" t="s">
        <v>367</v>
      </c>
      <c r="D6" s="216"/>
      <c r="E6" s="218">
        <v>0</v>
      </c>
      <c r="F6" s="218">
        <v>120000</v>
      </c>
    </row>
    <row r="7" spans="1:6" ht="15">
      <c r="A7" s="215"/>
      <c r="B7" s="4" t="s">
        <v>73</v>
      </c>
      <c r="C7" s="4" t="s">
        <v>74</v>
      </c>
      <c r="D7" s="4"/>
      <c r="E7" s="218"/>
      <c r="F7" s="218"/>
    </row>
    <row r="8" spans="1:7" ht="15.75" thickBot="1">
      <c r="A8" s="200"/>
      <c r="B8" s="83">
        <v>55</v>
      </c>
      <c r="C8" s="89" t="s">
        <v>9</v>
      </c>
      <c r="D8" s="87"/>
      <c r="E8" s="124">
        <v>0</v>
      </c>
      <c r="F8" s="201">
        <v>0</v>
      </c>
      <c r="G8" t="s">
        <v>385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2" sqref="A2"/>
    </sheetView>
  </sheetViews>
  <sheetFormatPr defaultColWidth="9.140625" defaultRowHeight="12.75"/>
  <cols>
    <col min="5" max="5" width="9.57421875" style="0" bestFit="1" customWidth="1"/>
    <col min="6" max="6" width="12.00390625" style="0" customWidth="1"/>
  </cols>
  <sheetData>
    <row r="1" spans="1:6" ht="16.5" thickBot="1">
      <c r="A1" s="29" t="s">
        <v>466</v>
      </c>
      <c r="B1" s="29"/>
      <c r="C1" s="29"/>
      <c r="D1" s="29"/>
      <c r="E1" s="29"/>
      <c r="F1" s="29"/>
    </row>
    <row r="2" spans="1:6" ht="16.5" thickBot="1">
      <c r="A2" s="187" t="s">
        <v>320</v>
      </c>
      <c r="B2" s="188" t="s">
        <v>1</v>
      </c>
      <c r="C2" s="188" t="s">
        <v>2</v>
      </c>
      <c r="D2" s="188"/>
      <c r="E2" s="189">
        <v>2017</v>
      </c>
      <c r="F2" s="189">
        <v>2018</v>
      </c>
    </row>
    <row r="3" spans="1:6" ht="15.75">
      <c r="A3" s="190"/>
      <c r="B3" s="191"/>
      <c r="C3" s="191"/>
      <c r="D3" s="192"/>
      <c r="E3" s="193">
        <v>0</v>
      </c>
      <c r="F3" s="193">
        <f>F5+F6</f>
        <v>24511</v>
      </c>
    </row>
    <row r="4" spans="1:6" ht="15.75">
      <c r="A4" s="194" t="s">
        <v>85</v>
      </c>
      <c r="B4" s="195">
        <v>15</v>
      </c>
      <c r="C4" s="196" t="s">
        <v>56</v>
      </c>
      <c r="D4" s="197"/>
      <c r="E4" s="198"/>
      <c r="F4" s="198"/>
    </row>
    <row r="5" spans="1:6" ht="15">
      <c r="A5" s="194"/>
      <c r="B5" s="195"/>
      <c r="C5" s="195" t="s">
        <v>406</v>
      </c>
      <c r="D5" s="195"/>
      <c r="E5" s="199">
        <v>0</v>
      </c>
      <c r="F5" s="199">
        <v>19300</v>
      </c>
    </row>
    <row r="6" spans="1:6" ht="15">
      <c r="A6" s="215"/>
      <c r="B6" s="216"/>
      <c r="C6" s="216" t="s">
        <v>367</v>
      </c>
      <c r="D6" s="216"/>
      <c r="E6" s="218">
        <v>0</v>
      </c>
      <c r="F6" s="218">
        <v>5211</v>
      </c>
    </row>
    <row r="7" spans="1:6" ht="15">
      <c r="A7" s="215"/>
      <c r="B7" s="4" t="s">
        <v>73</v>
      </c>
      <c r="C7" s="4" t="s">
        <v>74</v>
      </c>
      <c r="D7" s="4"/>
      <c r="E7" s="218"/>
      <c r="F7" s="218"/>
    </row>
    <row r="8" spans="1:7" ht="15.75" thickBot="1">
      <c r="A8" s="200"/>
      <c r="B8" s="83">
        <v>55</v>
      </c>
      <c r="C8" s="89" t="s">
        <v>9</v>
      </c>
      <c r="D8" s="87"/>
      <c r="E8" s="124">
        <v>0</v>
      </c>
      <c r="F8" s="201">
        <v>0</v>
      </c>
      <c r="G8" t="s">
        <v>385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2" width="9.140625" style="28" customWidth="1"/>
    <col min="3" max="3" width="39.57421875" style="28" customWidth="1"/>
    <col min="4" max="5" width="12.7109375" style="28" customWidth="1"/>
    <col min="6" max="6" width="14.00390625" style="28" customWidth="1"/>
    <col min="7" max="16384" width="9.140625" style="28" customWidth="1"/>
  </cols>
  <sheetData>
    <row r="1" s="46" customFormat="1" ht="13.5" thickBot="1">
      <c r="A1" s="46" t="s">
        <v>246</v>
      </c>
    </row>
    <row r="2" spans="1:6" s="46" customFormat="1" ht="13.5" thickBot="1">
      <c r="A2" s="21" t="s">
        <v>320</v>
      </c>
      <c r="B2" s="76" t="s">
        <v>1</v>
      </c>
      <c r="C2" s="76" t="s">
        <v>2</v>
      </c>
      <c r="D2" s="76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90">
        <v>18000</v>
      </c>
      <c r="E3" s="204">
        <v>8500</v>
      </c>
      <c r="F3" s="121">
        <f>F4+F7</f>
        <v>80000</v>
      </c>
    </row>
    <row r="4" spans="1:7" ht="12.75">
      <c r="A4" s="22" t="s">
        <v>86</v>
      </c>
      <c r="B4" s="4">
        <v>15</v>
      </c>
      <c r="C4" s="6" t="s">
        <v>56</v>
      </c>
      <c r="D4" s="8"/>
      <c r="E4" s="116"/>
      <c r="F4" s="125">
        <v>50000</v>
      </c>
      <c r="G4" s="28" t="s">
        <v>491</v>
      </c>
    </row>
    <row r="5" spans="1:6" ht="12.75">
      <c r="A5" s="22"/>
      <c r="B5" s="4">
        <v>15</v>
      </c>
      <c r="C5" s="6" t="s">
        <v>57</v>
      </c>
      <c r="D5" s="8"/>
      <c r="E5" s="116"/>
      <c r="F5" s="160"/>
    </row>
    <row r="6" spans="1:6" ht="12.75">
      <c r="A6" s="22"/>
      <c r="B6" s="4" t="s">
        <v>73</v>
      </c>
      <c r="C6" s="4" t="s">
        <v>74</v>
      </c>
      <c r="D6" s="4"/>
      <c r="E6" s="106"/>
      <c r="F6" s="106"/>
    </row>
    <row r="7" spans="1:6" ht="12.75">
      <c r="A7" s="22"/>
      <c r="B7" s="4">
        <v>55</v>
      </c>
      <c r="C7" s="6" t="s">
        <v>9</v>
      </c>
      <c r="D7" s="8">
        <v>18000</v>
      </c>
      <c r="E7" s="116"/>
      <c r="F7" s="116">
        <v>30000</v>
      </c>
    </row>
    <row r="8" spans="1:6" ht="12.75">
      <c r="A8" s="22"/>
      <c r="B8" s="4" t="s">
        <v>68</v>
      </c>
      <c r="C8" s="4" t="s">
        <v>67</v>
      </c>
      <c r="D8" s="5"/>
      <c r="E8" s="117"/>
      <c r="F8" s="123"/>
    </row>
    <row r="9" spans="1:6" ht="12.75">
      <c r="A9" s="22"/>
      <c r="B9" s="4" t="s">
        <v>60</v>
      </c>
      <c r="C9" s="4" t="s">
        <v>78</v>
      </c>
      <c r="D9" s="4"/>
      <c r="E9" s="106"/>
      <c r="F9" s="106"/>
    </row>
    <row r="10" spans="1:6" ht="13.5" thickBot="1">
      <c r="A10" s="82"/>
      <c r="B10" s="83" t="s">
        <v>37</v>
      </c>
      <c r="C10" s="83" t="s">
        <v>38</v>
      </c>
      <c r="D10" s="83"/>
      <c r="E10" s="120"/>
      <c r="F10" s="120"/>
    </row>
    <row r="11" spans="4:5" ht="12.75">
      <c r="D11" s="41"/>
      <c r="E11" s="41"/>
    </row>
    <row r="18" ht="12.75">
      <c r="F18" s="41"/>
    </row>
    <row r="19" ht="12.75">
      <c r="F19" s="41"/>
    </row>
    <row r="20" ht="12.75">
      <c r="F20" s="41"/>
    </row>
    <row r="21" ht="12.75">
      <c r="F21" s="41"/>
    </row>
    <row r="22" ht="12.75">
      <c r="F22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31" sqref="E31"/>
    </sheetView>
  </sheetViews>
  <sheetFormatPr defaultColWidth="9.140625" defaultRowHeight="12.75"/>
  <cols>
    <col min="2" max="2" width="8.140625" style="0" bestFit="1" customWidth="1"/>
    <col min="3" max="3" width="44.7109375" style="0" bestFit="1" customWidth="1"/>
    <col min="6" max="6" width="9.140625" style="239" customWidth="1"/>
  </cols>
  <sheetData>
    <row r="1" spans="1:6" ht="13.5" thickBot="1">
      <c r="A1" s="50" t="s">
        <v>320</v>
      </c>
      <c r="B1" s="68" t="s">
        <v>1</v>
      </c>
      <c r="C1" s="68" t="s">
        <v>2</v>
      </c>
      <c r="D1" s="68">
        <v>2016</v>
      </c>
      <c r="E1" s="68" t="s">
        <v>459</v>
      </c>
      <c r="F1" s="235">
        <v>2018</v>
      </c>
    </row>
    <row r="2" spans="1:6" ht="15.75">
      <c r="A2" s="91"/>
      <c r="B2" s="85"/>
      <c r="C2" s="85"/>
      <c r="D2" s="115">
        <f>D3+D9</f>
        <v>0</v>
      </c>
      <c r="E2" s="115">
        <f>E3+E9</f>
        <v>5070</v>
      </c>
      <c r="F2" s="115">
        <f>F9</f>
        <v>5070</v>
      </c>
    </row>
    <row r="3" spans="1:6" ht="12.75">
      <c r="A3" s="22"/>
      <c r="B3" s="4">
        <v>50</v>
      </c>
      <c r="C3" s="6" t="s">
        <v>3</v>
      </c>
      <c r="D3" s="116">
        <f>D5+D6+D7+D8</f>
        <v>0</v>
      </c>
      <c r="E3" s="116">
        <f>E5+E6+E7+E8</f>
        <v>0</v>
      </c>
      <c r="F3" s="230">
        <f>F5+F6+F7+F8</f>
        <v>0</v>
      </c>
    </row>
    <row r="4" spans="1:6" ht="12.75">
      <c r="A4" s="236" t="s">
        <v>468</v>
      </c>
      <c r="B4" s="4">
        <v>1551</v>
      </c>
      <c r="C4" s="6" t="s">
        <v>461</v>
      </c>
      <c r="D4" s="116"/>
      <c r="E4" s="116"/>
      <c r="F4" s="237">
        <v>0</v>
      </c>
    </row>
    <row r="5" spans="1:6" ht="12.75">
      <c r="A5" s="22"/>
      <c r="B5" s="4" t="s">
        <v>4</v>
      </c>
      <c r="C5" s="4" t="s">
        <v>24</v>
      </c>
      <c r="D5" s="117"/>
      <c r="E5" s="117"/>
      <c r="F5" s="231">
        <v>0</v>
      </c>
    </row>
    <row r="6" spans="1:6" ht="12.75">
      <c r="A6" s="22"/>
      <c r="B6" s="4" t="s">
        <v>25</v>
      </c>
      <c r="C6" s="4" t="s">
        <v>26</v>
      </c>
      <c r="D6" s="117"/>
      <c r="E6" s="117"/>
      <c r="F6" s="231">
        <v>0</v>
      </c>
    </row>
    <row r="7" spans="1:6" ht="12.75">
      <c r="A7" s="22"/>
      <c r="B7" s="4" t="s">
        <v>27</v>
      </c>
      <c r="C7" s="4" t="s">
        <v>28</v>
      </c>
      <c r="D7" s="117"/>
      <c r="E7" s="117"/>
      <c r="F7" s="231">
        <v>0</v>
      </c>
    </row>
    <row r="8" spans="1:6" ht="12.75">
      <c r="A8" s="22"/>
      <c r="B8" s="4" t="s">
        <v>7</v>
      </c>
      <c r="C8" s="4" t="s">
        <v>29</v>
      </c>
      <c r="D8" s="117"/>
      <c r="E8" s="117"/>
      <c r="F8" s="231">
        <v>0</v>
      </c>
    </row>
    <row r="9" spans="1:6" ht="12.75">
      <c r="A9" s="22"/>
      <c r="B9" s="4">
        <v>55</v>
      </c>
      <c r="C9" s="6" t="s">
        <v>9</v>
      </c>
      <c r="D9" s="116">
        <f>D10+D11+D12+D13+D14+D15+D16+D18+D19+D21+D23+D20</f>
        <v>0</v>
      </c>
      <c r="E9" s="116">
        <v>5070</v>
      </c>
      <c r="F9" s="230">
        <f>F10+F11+F12+F13+F14+F15+F16+F18+F19+F21+F23+F20</f>
        <v>5070</v>
      </c>
    </row>
    <row r="10" spans="1:6" ht="12.75">
      <c r="A10" s="22"/>
      <c r="B10" s="4" t="s">
        <v>10</v>
      </c>
      <c r="C10" s="4" t="s">
        <v>11</v>
      </c>
      <c r="D10" s="117"/>
      <c r="E10" s="117"/>
      <c r="F10" s="231">
        <v>0</v>
      </c>
    </row>
    <row r="11" spans="1:6" ht="12.75">
      <c r="A11" s="22"/>
      <c r="B11" s="4" t="s">
        <v>12</v>
      </c>
      <c r="C11" s="4" t="s">
        <v>13</v>
      </c>
      <c r="D11" s="117"/>
      <c r="E11" s="117"/>
      <c r="F11" s="231">
        <v>0</v>
      </c>
    </row>
    <row r="12" spans="1:6" ht="12.75">
      <c r="A12" s="22"/>
      <c r="B12" s="4" t="s">
        <v>14</v>
      </c>
      <c r="C12" s="4" t="s">
        <v>15</v>
      </c>
      <c r="D12" s="117"/>
      <c r="E12" s="117"/>
      <c r="F12" s="231">
        <v>0</v>
      </c>
    </row>
    <row r="13" spans="1:6" ht="12.75">
      <c r="A13" s="22"/>
      <c r="B13" s="4" t="s">
        <v>16</v>
      </c>
      <c r="C13" s="4" t="s">
        <v>30</v>
      </c>
      <c r="D13" s="117"/>
      <c r="E13" s="117">
        <v>5070</v>
      </c>
      <c r="F13" s="231">
        <v>5070</v>
      </c>
    </row>
    <row r="14" spans="1:6" ht="12.75">
      <c r="A14" s="22"/>
      <c r="B14" s="4" t="s">
        <v>31</v>
      </c>
      <c r="C14" s="4" t="s">
        <v>32</v>
      </c>
      <c r="D14" s="117"/>
      <c r="E14" s="117"/>
      <c r="F14" s="232">
        <v>0</v>
      </c>
    </row>
    <row r="15" spans="1:6" ht="12.75">
      <c r="A15" s="22"/>
      <c r="B15" s="4" t="s">
        <v>33</v>
      </c>
      <c r="C15" s="4" t="s">
        <v>34</v>
      </c>
      <c r="D15" s="117"/>
      <c r="E15" s="117"/>
      <c r="F15" s="231">
        <v>0</v>
      </c>
    </row>
    <row r="16" spans="1:6" ht="12.75">
      <c r="A16" s="22"/>
      <c r="B16" s="4" t="s">
        <v>35</v>
      </c>
      <c r="C16" s="4" t="s">
        <v>36</v>
      </c>
      <c r="D16" s="117"/>
      <c r="E16" s="117"/>
      <c r="F16" s="232">
        <v>0</v>
      </c>
    </row>
    <row r="17" spans="1:6" ht="12.75">
      <c r="A17" s="22"/>
      <c r="B17" s="4" t="s">
        <v>37</v>
      </c>
      <c r="C17" s="4" t="s">
        <v>38</v>
      </c>
      <c r="D17" s="106"/>
      <c r="E17" s="106"/>
      <c r="F17" s="231">
        <v>0</v>
      </c>
    </row>
    <row r="18" spans="1:6" ht="12.75">
      <c r="A18" s="22"/>
      <c r="B18" s="4" t="s">
        <v>18</v>
      </c>
      <c r="C18" s="4" t="s">
        <v>39</v>
      </c>
      <c r="D18" s="117"/>
      <c r="E18" s="117"/>
      <c r="F18" s="231">
        <v>0</v>
      </c>
    </row>
    <row r="19" spans="1:6" ht="12.75">
      <c r="A19" s="22"/>
      <c r="B19" s="4" t="s">
        <v>40</v>
      </c>
      <c r="C19" s="4" t="s">
        <v>41</v>
      </c>
      <c r="D19" s="117"/>
      <c r="E19" s="117"/>
      <c r="F19" s="231">
        <v>0</v>
      </c>
    </row>
    <row r="20" spans="1:6" ht="12.75">
      <c r="A20" s="22"/>
      <c r="B20" s="4" t="s">
        <v>40</v>
      </c>
      <c r="C20" s="4" t="s">
        <v>314</v>
      </c>
      <c r="D20" s="117"/>
      <c r="E20" s="117"/>
      <c r="F20" s="231">
        <v>0</v>
      </c>
    </row>
    <row r="21" spans="1:6" ht="12.75">
      <c r="A21" s="22"/>
      <c r="B21" s="4" t="s">
        <v>20</v>
      </c>
      <c r="C21" s="4" t="s">
        <v>313</v>
      </c>
      <c r="D21" s="117"/>
      <c r="E21" s="117"/>
      <c r="F21" s="231">
        <v>0</v>
      </c>
    </row>
    <row r="22" spans="1:6" ht="12.75">
      <c r="A22" s="22"/>
      <c r="B22" s="4">
        <v>60</v>
      </c>
      <c r="C22" s="6" t="s">
        <v>42</v>
      </c>
      <c r="D22" s="106"/>
      <c r="E22" s="106"/>
      <c r="F22" s="238"/>
    </row>
    <row r="23" spans="1:6" ht="13.5" thickBot="1">
      <c r="A23" s="82"/>
      <c r="B23" s="83" t="s">
        <v>43</v>
      </c>
      <c r="C23" s="83" t="s">
        <v>44</v>
      </c>
      <c r="D23" s="118"/>
      <c r="E23" s="118"/>
      <c r="F23" s="231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2" width="9.140625" style="28" customWidth="1"/>
    <col min="3" max="3" width="39.140625" style="28" customWidth="1"/>
    <col min="4" max="5" width="15.28125" style="28" customWidth="1"/>
    <col min="6" max="6" width="14.00390625" style="28" customWidth="1"/>
    <col min="7" max="16384" width="9.140625" style="28" customWidth="1"/>
  </cols>
  <sheetData>
    <row r="1" ht="13.5" thickBot="1">
      <c r="A1" s="46" t="s">
        <v>247</v>
      </c>
    </row>
    <row r="2" spans="1:6" s="46" customFormat="1" ht="13.5" thickBot="1">
      <c r="A2" s="21" t="s">
        <v>320</v>
      </c>
      <c r="B2" s="76" t="s">
        <v>1</v>
      </c>
      <c r="C2" s="76" t="s">
        <v>2</v>
      </c>
      <c r="D2" s="76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121">
        <f>SUM(D4+D7+D11)</f>
        <v>12350</v>
      </c>
      <c r="E3" s="121">
        <v>31609</v>
      </c>
      <c r="F3" s="121">
        <f>SUM(F4+F7+F11)</f>
        <v>42998</v>
      </c>
    </row>
    <row r="4" spans="1:6" ht="12.75">
      <c r="A4" s="22" t="s">
        <v>87</v>
      </c>
      <c r="B4" s="4">
        <v>15</v>
      </c>
      <c r="C4" s="6" t="s">
        <v>56</v>
      </c>
      <c r="D4" s="116">
        <v>0</v>
      </c>
      <c r="E4" s="116"/>
      <c r="F4" s="116">
        <v>0</v>
      </c>
    </row>
    <row r="5" spans="1:6" ht="12.75">
      <c r="A5" s="22"/>
      <c r="B5" s="4">
        <v>15</v>
      </c>
      <c r="C5" s="6" t="s">
        <v>57</v>
      </c>
      <c r="D5" s="106"/>
      <c r="E5" s="106"/>
      <c r="F5" s="106"/>
    </row>
    <row r="6" spans="1:6" ht="12.75">
      <c r="A6" s="22"/>
      <c r="B6" s="4" t="s">
        <v>73</v>
      </c>
      <c r="C6" s="4" t="s">
        <v>74</v>
      </c>
      <c r="D6" s="106"/>
      <c r="E6" s="106"/>
      <c r="F6" s="106"/>
    </row>
    <row r="7" spans="1:9" ht="12.75">
      <c r="A7" s="22"/>
      <c r="B7" s="4">
        <v>50</v>
      </c>
      <c r="C7" s="6" t="s">
        <v>3</v>
      </c>
      <c r="D7" s="116">
        <f>D8+D9+D10</f>
        <v>8850</v>
      </c>
      <c r="E7" s="116">
        <v>20887</v>
      </c>
      <c r="F7" s="116">
        <f>F8+F9+F10</f>
        <v>29740</v>
      </c>
      <c r="H7" s="12"/>
      <c r="I7" s="12"/>
    </row>
    <row r="8" spans="1:9" ht="12.75">
      <c r="A8" s="22"/>
      <c r="B8" s="4" t="s">
        <v>27</v>
      </c>
      <c r="C8" s="4" t="s">
        <v>28</v>
      </c>
      <c r="D8" s="123">
        <v>6600</v>
      </c>
      <c r="E8" s="123">
        <v>14900</v>
      </c>
      <c r="F8" s="123">
        <v>21500</v>
      </c>
      <c r="G8" s="12"/>
      <c r="H8" s="12"/>
      <c r="I8" s="12"/>
    </row>
    <row r="9" spans="1:6" ht="12.75">
      <c r="A9" s="22"/>
      <c r="B9" s="4" t="s">
        <v>91</v>
      </c>
      <c r="C9" s="4" t="s">
        <v>88</v>
      </c>
      <c r="D9" s="106"/>
      <c r="E9" s="106"/>
      <c r="F9" s="106"/>
    </row>
    <row r="10" spans="1:6" ht="12.75">
      <c r="A10" s="22"/>
      <c r="B10" s="4" t="s">
        <v>7</v>
      </c>
      <c r="C10" s="4" t="s">
        <v>8</v>
      </c>
      <c r="D10" s="117">
        <v>2250</v>
      </c>
      <c r="E10" s="117">
        <v>5987</v>
      </c>
      <c r="F10" s="117">
        <v>8240</v>
      </c>
    </row>
    <row r="11" spans="1:6" ht="12.75">
      <c r="A11" s="22"/>
      <c r="B11" s="4">
        <v>55</v>
      </c>
      <c r="C11" s="6" t="s">
        <v>9</v>
      </c>
      <c r="D11" s="116">
        <f>D13+D16</f>
        <v>3500</v>
      </c>
      <c r="E11" s="116">
        <v>10722</v>
      </c>
      <c r="F11" s="116">
        <f>F13+F16+F18</f>
        <v>13258</v>
      </c>
    </row>
    <row r="12" spans="1:6" ht="12.75">
      <c r="A12" s="22"/>
      <c r="B12" s="4" t="s">
        <v>14</v>
      </c>
      <c r="C12" s="4" t="s">
        <v>15</v>
      </c>
      <c r="D12" s="106"/>
      <c r="E12" s="106"/>
      <c r="F12" s="106"/>
    </row>
    <row r="13" spans="1:6" ht="12.75">
      <c r="A13" s="22"/>
      <c r="B13" s="4" t="s">
        <v>68</v>
      </c>
      <c r="C13" s="4" t="s">
        <v>67</v>
      </c>
      <c r="D13" s="117">
        <v>3200</v>
      </c>
      <c r="E13" s="117">
        <v>2304</v>
      </c>
      <c r="F13" s="117">
        <v>5500</v>
      </c>
    </row>
    <row r="14" spans="1:6" ht="12.75">
      <c r="A14" s="22"/>
      <c r="B14" s="4" t="s">
        <v>31</v>
      </c>
      <c r="C14" s="4" t="s">
        <v>69</v>
      </c>
      <c r="D14" s="106"/>
      <c r="E14" s="106"/>
      <c r="F14" s="106"/>
    </row>
    <row r="15" spans="1:6" ht="12.75">
      <c r="A15" s="22"/>
      <c r="B15" s="4" t="s">
        <v>60</v>
      </c>
      <c r="C15" s="4" t="s">
        <v>78</v>
      </c>
      <c r="D15" s="106"/>
      <c r="E15" s="106">
        <v>960</v>
      </c>
      <c r="F15" s="106">
        <v>960</v>
      </c>
    </row>
    <row r="16" spans="1:6" ht="12.75">
      <c r="A16" s="22"/>
      <c r="B16" s="4" t="s">
        <v>37</v>
      </c>
      <c r="C16" s="4" t="s">
        <v>38</v>
      </c>
      <c r="D16" s="117">
        <v>300</v>
      </c>
      <c r="E16" s="117">
        <v>450</v>
      </c>
      <c r="F16" s="117">
        <v>750</v>
      </c>
    </row>
    <row r="17" spans="1:6" ht="13.5" thickBot="1">
      <c r="A17" s="82"/>
      <c r="B17" s="83" t="s">
        <v>90</v>
      </c>
      <c r="C17" s="83" t="s">
        <v>89</v>
      </c>
      <c r="D17" s="84"/>
      <c r="E17" s="118">
        <v>225</v>
      </c>
      <c r="F17" s="120">
        <v>225</v>
      </c>
    </row>
    <row r="18" spans="2:6" ht="12.75">
      <c r="B18" s="28">
        <v>5540</v>
      </c>
      <c r="D18" s="47"/>
      <c r="E18" s="28">
        <v>7008</v>
      </c>
      <c r="F18" s="267">
        <v>7008</v>
      </c>
    </row>
    <row r="22" spans="3:6" ht="12.75">
      <c r="C22" s="17"/>
      <c r="D22" s="17"/>
      <c r="E22" s="17"/>
      <c r="F22" s="47"/>
    </row>
    <row r="23" spans="3:6" ht="12.75">
      <c r="C23" s="17"/>
      <c r="D23" s="17"/>
      <c r="E23" s="17"/>
      <c r="F23" s="47"/>
    </row>
    <row r="24" ht="12.75">
      <c r="F24" s="41"/>
    </row>
    <row r="25" ht="12.75">
      <c r="F25" s="41"/>
    </row>
    <row r="26" ht="12.75">
      <c r="F26" s="41"/>
    </row>
    <row r="27" ht="12.75">
      <c r="F27" s="41"/>
    </row>
    <row r="28" ht="12.75">
      <c r="F28" s="41"/>
    </row>
    <row r="29" ht="12.75">
      <c r="F29" s="41"/>
    </row>
    <row r="31" ht="12.75">
      <c r="F31" s="41"/>
    </row>
    <row r="32" ht="12.75">
      <c r="F32" s="41"/>
    </row>
    <row r="33" ht="12.75">
      <c r="F33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2" width="9.140625" style="28" customWidth="1"/>
    <col min="3" max="3" width="40.421875" style="28" customWidth="1"/>
    <col min="4" max="5" width="14.57421875" style="28" customWidth="1"/>
    <col min="6" max="6" width="10.57421875" style="28" customWidth="1"/>
    <col min="7" max="16384" width="9.140625" style="28" customWidth="1"/>
  </cols>
  <sheetData>
    <row r="1" s="17" customFormat="1" ht="13.5" thickBot="1">
      <c r="A1" s="17" t="s">
        <v>235</v>
      </c>
    </row>
    <row r="2" spans="1:6" s="46" customFormat="1" ht="13.5" thickBot="1">
      <c r="A2" s="45" t="s">
        <v>320</v>
      </c>
      <c r="B2" s="72" t="s">
        <v>1</v>
      </c>
      <c r="C2" s="72" t="s">
        <v>2</v>
      </c>
      <c r="D2" s="72">
        <v>2017</v>
      </c>
      <c r="E2" s="119" t="s">
        <v>458</v>
      </c>
      <c r="F2" s="146">
        <v>2018</v>
      </c>
    </row>
    <row r="3" spans="1:6" ht="15.75">
      <c r="A3" s="51"/>
      <c r="B3" s="53"/>
      <c r="C3" s="60"/>
      <c r="D3" s="147">
        <f>D4+D7</f>
        <v>16806</v>
      </c>
      <c r="E3" s="147">
        <v>16204</v>
      </c>
      <c r="F3" s="147">
        <f>F4+F7</f>
        <v>26786</v>
      </c>
    </row>
    <row r="4" spans="1:6" ht="12.75">
      <c r="A4" s="51" t="s">
        <v>22</v>
      </c>
      <c r="B4" s="54">
        <v>50</v>
      </c>
      <c r="C4" s="61" t="s">
        <v>3</v>
      </c>
      <c r="D4" s="148">
        <f>D5+D6</f>
        <v>11430</v>
      </c>
      <c r="E4" s="148">
        <v>15454</v>
      </c>
      <c r="F4" s="148">
        <f>F5+F6</f>
        <v>21410</v>
      </c>
    </row>
    <row r="5" spans="1:6" ht="12.75">
      <c r="A5" s="51" t="s">
        <v>22</v>
      </c>
      <c r="B5" s="54" t="s">
        <v>4</v>
      </c>
      <c r="C5" s="62" t="s">
        <v>5</v>
      </c>
      <c r="D5" s="149">
        <v>8530</v>
      </c>
      <c r="E5" s="149">
        <v>11550</v>
      </c>
      <c r="F5" s="149">
        <v>16000</v>
      </c>
    </row>
    <row r="6" spans="1:6" ht="12.75">
      <c r="A6" s="51" t="s">
        <v>22</v>
      </c>
      <c r="B6" s="54" t="s">
        <v>7</v>
      </c>
      <c r="C6" s="62" t="s">
        <v>8</v>
      </c>
      <c r="D6" s="149">
        <v>2900</v>
      </c>
      <c r="E6" s="149">
        <v>3904</v>
      </c>
      <c r="F6" s="149">
        <v>5410</v>
      </c>
    </row>
    <row r="7" spans="1:6" ht="12.75">
      <c r="A7" s="51" t="s">
        <v>22</v>
      </c>
      <c r="B7" s="54">
        <v>55</v>
      </c>
      <c r="C7" s="61" t="s">
        <v>9</v>
      </c>
      <c r="D7" s="148">
        <f>D8+D9+D10+D11+D12+D13</f>
        <v>5376</v>
      </c>
      <c r="E7" s="148">
        <v>750</v>
      </c>
      <c r="F7" s="148">
        <f>F8+F9+F10+F11+F12+F13</f>
        <v>5376</v>
      </c>
    </row>
    <row r="8" spans="1:6" ht="12.75">
      <c r="A8" s="51" t="s">
        <v>22</v>
      </c>
      <c r="B8" s="54" t="s">
        <v>10</v>
      </c>
      <c r="C8" s="62" t="s">
        <v>11</v>
      </c>
      <c r="D8" s="150">
        <v>2776</v>
      </c>
      <c r="E8" s="150"/>
      <c r="F8" s="150">
        <v>2776</v>
      </c>
    </row>
    <row r="9" spans="1:6" ht="12.75">
      <c r="A9" s="51" t="s">
        <v>22</v>
      </c>
      <c r="B9" s="54" t="s">
        <v>12</v>
      </c>
      <c r="C9" s="62" t="s">
        <v>13</v>
      </c>
      <c r="D9" s="150">
        <v>50</v>
      </c>
      <c r="E9" s="150"/>
      <c r="F9" s="150">
        <v>50</v>
      </c>
    </row>
    <row r="10" spans="1:6" ht="12.75">
      <c r="A10" s="51" t="s">
        <v>22</v>
      </c>
      <c r="B10" s="54" t="s">
        <v>14</v>
      </c>
      <c r="C10" s="62" t="s">
        <v>15</v>
      </c>
      <c r="D10" s="150">
        <v>200</v>
      </c>
      <c r="E10" s="150"/>
      <c r="F10" s="150">
        <v>200</v>
      </c>
    </row>
    <row r="11" spans="1:6" ht="12.75">
      <c r="A11" s="51" t="s">
        <v>22</v>
      </c>
      <c r="B11" s="54" t="s">
        <v>16</v>
      </c>
      <c r="C11" s="62" t="s">
        <v>17</v>
      </c>
      <c r="D11" s="150">
        <v>400</v>
      </c>
      <c r="E11" s="150"/>
      <c r="F11" s="150">
        <v>400</v>
      </c>
    </row>
    <row r="12" spans="1:6" ht="12.75">
      <c r="A12" s="51" t="s">
        <v>22</v>
      </c>
      <c r="B12" s="54" t="s">
        <v>18</v>
      </c>
      <c r="C12" s="62" t="s">
        <v>19</v>
      </c>
      <c r="D12" s="150">
        <v>50</v>
      </c>
      <c r="E12" s="150"/>
      <c r="F12" s="150">
        <v>50</v>
      </c>
    </row>
    <row r="13" spans="1:7" ht="13.5" thickBot="1">
      <c r="A13" s="52" t="s">
        <v>22</v>
      </c>
      <c r="B13" s="55" t="s">
        <v>20</v>
      </c>
      <c r="C13" s="63" t="s">
        <v>21</v>
      </c>
      <c r="D13" s="151">
        <v>1900</v>
      </c>
      <c r="E13" s="151">
        <v>750</v>
      </c>
      <c r="F13" s="151">
        <v>1900</v>
      </c>
      <c r="G13" s="88"/>
    </row>
    <row r="14" spans="4:5" ht="12.75">
      <c r="D14" s="41"/>
      <c r="E14" s="41"/>
    </row>
    <row r="15" ht="12.75">
      <c r="F15" s="49"/>
    </row>
    <row r="16" ht="12.75">
      <c r="B16" s="17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2" width="9.140625" style="28" customWidth="1"/>
    <col min="3" max="3" width="27.421875" style="28" customWidth="1"/>
    <col min="4" max="5" width="15.140625" style="28" customWidth="1"/>
    <col min="6" max="16384" width="9.140625" style="28" customWidth="1"/>
  </cols>
  <sheetData>
    <row r="1" s="46" customFormat="1" ht="13.5" thickBot="1">
      <c r="A1" s="46" t="s">
        <v>248</v>
      </c>
    </row>
    <row r="2" spans="1:6" s="46" customFormat="1" ht="13.5" thickBot="1">
      <c r="A2" s="21" t="s">
        <v>320</v>
      </c>
      <c r="B2" s="76" t="s">
        <v>1</v>
      </c>
      <c r="C2" s="76" t="s">
        <v>2</v>
      </c>
      <c r="D2" s="27">
        <v>2017</v>
      </c>
      <c r="E2" s="27" t="s">
        <v>459</v>
      </c>
      <c r="F2" s="27">
        <v>2018</v>
      </c>
    </row>
    <row r="3" spans="1:6" ht="15.75">
      <c r="A3" s="30"/>
      <c r="B3" s="23"/>
      <c r="C3" s="23"/>
      <c r="D3" s="121">
        <f>D4+D7</f>
        <v>4590</v>
      </c>
      <c r="E3" s="121">
        <v>1200</v>
      </c>
      <c r="F3" s="121">
        <f>F4+F7</f>
        <v>15164</v>
      </c>
    </row>
    <row r="4" spans="1:6" ht="12.75">
      <c r="A4" s="22" t="s">
        <v>92</v>
      </c>
      <c r="B4" s="4">
        <v>50</v>
      </c>
      <c r="C4" s="6" t="s">
        <v>3</v>
      </c>
      <c r="D4" s="116">
        <f>D5+D6</f>
        <v>2090</v>
      </c>
      <c r="E4" s="116"/>
      <c r="F4" s="116">
        <f>F5+F6</f>
        <v>2090</v>
      </c>
    </row>
    <row r="5" spans="1:6" ht="12.75">
      <c r="A5" s="22"/>
      <c r="B5" s="4" t="s">
        <v>91</v>
      </c>
      <c r="C5" s="4" t="s">
        <v>287</v>
      </c>
      <c r="D5" s="117">
        <v>1560</v>
      </c>
      <c r="E5" s="117"/>
      <c r="F5" s="117">
        <v>1560</v>
      </c>
    </row>
    <row r="6" spans="1:6" ht="12.75">
      <c r="A6" s="22"/>
      <c r="B6" s="4" t="s">
        <v>7</v>
      </c>
      <c r="C6" s="4" t="s">
        <v>8</v>
      </c>
      <c r="D6" s="117">
        <v>530</v>
      </c>
      <c r="E6" s="117"/>
      <c r="F6" s="117">
        <v>530</v>
      </c>
    </row>
    <row r="7" spans="1:6" ht="12.75">
      <c r="A7" s="22"/>
      <c r="B7" s="4">
        <v>55</v>
      </c>
      <c r="C7" s="6" t="s">
        <v>9</v>
      </c>
      <c r="D7" s="116">
        <f>D8</f>
        <v>2500</v>
      </c>
      <c r="E7" s="116"/>
      <c r="F7" s="116">
        <f>F8+F12</f>
        <v>13074</v>
      </c>
    </row>
    <row r="8" spans="1:6" ht="12.75">
      <c r="A8" s="22"/>
      <c r="B8" s="4" t="s">
        <v>16</v>
      </c>
      <c r="C8" s="4" t="s">
        <v>17</v>
      </c>
      <c r="D8" s="117">
        <v>2500</v>
      </c>
      <c r="E8" s="117"/>
      <c r="F8" s="117">
        <v>11874</v>
      </c>
    </row>
    <row r="9" spans="1:6" ht="12.75">
      <c r="A9" s="22"/>
      <c r="B9" s="4" t="s">
        <v>60</v>
      </c>
      <c r="C9" s="4" t="s">
        <v>78</v>
      </c>
      <c r="D9" s="4"/>
      <c r="E9" s="106"/>
      <c r="F9" s="106"/>
    </row>
    <row r="10" spans="1:6" ht="12.75">
      <c r="A10" s="22"/>
      <c r="B10" s="4" t="s">
        <v>37</v>
      </c>
      <c r="C10" s="4" t="s">
        <v>38</v>
      </c>
      <c r="D10" s="5"/>
      <c r="E10" s="117"/>
      <c r="F10" s="106"/>
    </row>
    <row r="11" spans="1:6" ht="13.5" thickBot="1">
      <c r="A11" s="82"/>
      <c r="B11" s="83" t="s">
        <v>18</v>
      </c>
      <c r="C11" s="83" t="s">
        <v>19</v>
      </c>
      <c r="D11" s="83"/>
      <c r="E11" s="120"/>
      <c r="F11" s="120"/>
    </row>
    <row r="12" spans="2:6" ht="12.75">
      <c r="B12" s="269" t="s">
        <v>40</v>
      </c>
      <c r="C12" s="269" t="s">
        <v>495</v>
      </c>
      <c r="E12" s="28">
        <v>1200</v>
      </c>
      <c r="F12" s="28">
        <v>1200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2" width="9.140625" style="28" customWidth="1"/>
    <col min="3" max="3" width="40.8515625" style="28" customWidth="1"/>
    <col min="4" max="4" width="14.421875" style="28" customWidth="1"/>
    <col min="5" max="5" width="11.28125" style="28" customWidth="1"/>
    <col min="6" max="6" width="11.00390625" style="28" customWidth="1"/>
    <col min="7" max="8" width="9.140625" style="28" customWidth="1"/>
    <col min="9" max="9" width="5.00390625" style="28" customWidth="1"/>
    <col min="10" max="10" width="9.140625" style="28" customWidth="1"/>
    <col min="11" max="11" width="12.57421875" style="28" customWidth="1"/>
    <col min="12" max="12" width="15.7109375" style="28" customWidth="1"/>
    <col min="13" max="16384" width="9.140625" style="28" customWidth="1"/>
  </cols>
  <sheetData>
    <row r="1" spans="1:4" ht="13.5" thickBot="1">
      <c r="A1" s="17" t="s">
        <v>249</v>
      </c>
      <c r="D1" s="17"/>
    </row>
    <row r="2" spans="1:6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  <c r="F2" s="110"/>
    </row>
    <row r="3" spans="1:6" ht="15.75">
      <c r="A3" s="30"/>
      <c r="B3" s="23"/>
      <c r="C3" s="23"/>
      <c r="D3" s="121">
        <f>SUM(D8+D9+D13+D7+D5+D6)</f>
        <v>130700</v>
      </c>
      <c r="E3" s="121">
        <f>SUM(E8+E9+E13+E7+E5+E6)</f>
        <v>130700</v>
      </c>
      <c r="F3" s="4"/>
    </row>
    <row r="4" spans="1:6" ht="12.75">
      <c r="A4" s="22"/>
      <c r="B4" s="4">
        <v>15</v>
      </c>
      <c r="C4" s="6" t="s">
        <v>57</v>
      </c>
      <c r="D4" s="125"/>
      <c r="E4" s="125"/>
      <c r="F4" s="4"/>
    </row>
    <row r="5" spans="1:7" ht="12.75">
      <c r="A5" s="22" t="s">
        <v>299</v>
      </c>
      <c r="B5" s="4">
        <v>15</v>
      </c>
      <c r="C5" s="6" t="s">
        <v>368</v>
      </c>
      <c r="D5" s="125">
        <v>0</v>
      </c>
      <c r="E5" s="125">
        <v>0</v>
      </c>
      <c r="F5" s="5"/>
      <c r="G5" s="41"/>
    </row>
    <row r="6" spans="1:7" ht="12.75">
      <c r="A6" s="22" t="s">
        <v>299</v>
      </c>
      <c r="B6" s="4">
        <v>15</v>
      </c>
      <c r="C6" s="6" t="s">
        <v>372</v>
      </c>
      <c r="D6" s="125">
        <v>0</v>
      </c>
      <c r="E6" s="125">
        <v>0</v>
      </c>
      <c r="F6" s="5"/>
      <c r="G6" s="41"/>
    </row>
    <row r="7" spans="1:6" ht="12.75">
      <c r="A7" s="22"/>
      <c r="B7" s="4" t="s">
        <v>50</v>
      </c>
      <c r="C7" s="4" t="s">
        <v>51</v>
      </c>
      <c r="D7" s="116">
        <v>10000</v>
      </c>
      <c r="E7" s="116">
        <v>10000</v>
      </c>
      <c r="F7" s="34"/>
    </row>
    <row r="8" spans="1:6" ht="12.75">
      <c r="A8" s="22"/>
      <c r="B8" s="7" t="s">
        <v>52</v>
      </c>
      <c r="C8" s="4" t="s">
        <v>93</v>
      </c>
      <c r="D8" s="126">
        <v>2000</v>
      </c>
      <c r="E8" s="126">
        <v>2000</v>
      </c>
      <c r="F8" s="4"/>
    </row>
    <row r="9" spans="1:6" ht="12.75">
      <c r="A9" s="22"/>
      <c r="B9" s="4">
        <v>50</v>
      </c>
      <c r="C9" s="6" t="s">
        <v>3</v>
      </c>
      <c r="D9" s="116">
        <f>D10+D11+D12</f>
        <v>67000</v>
      </c>
      <c r="E9" s="116">
        <f>E10+E11+E12</f>
        <v>67000</v>
      </c>
      <c r="F9" s="4"/>
    </row>
    <row r="10" spans="1:6" ht="12.75">
      <c r="A10" s="22"/>
      <c r="B10" s="4" t="s">
        <v>27</v>
      </c>
      <c r="C10" s="4" t="s">
        <v>28</v>
      </c>
      <c r="D10" s="127">
        <v>44330</v>
      </c>
      <c r="E10" s="127">
        <v>44330</v>
      </c>
      <c r="F10" s="4"/>
    </row>
    <row r="11" spans="1:6" ht="12.75">
      <c r="A11" s="22"/>
      <c r="B11" s="4"/>
      <c r="C11" s="4" t="s">
        <v>234</v>
      </c>
      <c r="D11" s="127">
        <v>5670</v>
      </c>
      <c r="E11" s="127">
        <v>5670</v>
      </c>
      <c r="F11" s="16"/>
    </row>
    <row r="12" spans="1:6" ht="12.75">
      <c r="A12" s="22"/>
      <c r="B12" s="4" t="s">
        <v>7</v>
      </c>
      <c r="C12" s="4" t="s">
        <v>8</v>
      </c>
      <c r="D12" s="117">
        <v>17000</v>
      </c>
      <c r="E12" s="117">
        <v>17000</v>
      </c>
      <c r="F12" s="4"/>
    </row>
    <row r="13" spans="1:6" ht="12.75">
      <c r="A13" s="22"/>
      <c r="B13" s="4">
        <v>55</v>
      </c>
      <c r="C13" s="6" t="s">
        <v>9</v>
      </c>
      <c r="D13" s="116">
        <f>D14+D15+D16+D17+D18+D20+D21+D23+D24+D28+D19+D22+D27</f>
        <v>51700</v>
      </c>
      <c r="E13" s="116">
        <f>E14+E15+E16+E17+E18+E20+E21+E23+E24+E28+E19+E22+E27</f>
        <v>51700</v>
      </c>
      <c r="F13" s="5"/>
    </row>
    <row r="14" spans="1:6" ht="12.75">
      <c r="A14" s="22"/>
      <c r="B14" s="4" t="s">
        <v>10</v>
      </c>
      <c r="C14" s="4" t="s">
        <v>11</v>
      </c>
      <c r="D14" s="117">
        <v>1500</v>
      </c>
      <c r="E14" s="117">
        <v>1500</v>
      </c>
      <c r="F14" s="34"/>
    </row>
    <row r="15" spans="1:6" ht="12.75">
      <c r="A15" s="22"/>
      <c r="B15" s="4" t="s">
        <v>12</v>
      </c>
      <c r="C15" s="4" t="s">
        <v>13</v>
      </c>
      <c r="D15" s="117">
        <v>500</v>
      </c>
      <c r="E15" s="117">
        <v>500</v>
      </c>
      <c r="F15" s="34"/>
    </row>
    <row r="16" spans="1:6" ht="12.75">
      <c r="A16" s="22"/>
      <c r="B16" s="4" t="s">
        <v>14</v>
      </c>
      <c r="C16" s="4" t="s">
        <v>15</v>
      </c>
      <c r="D16" s="117">
        <v>1000</v>
      </c>
      <c r="E16" s="117">
        <v>1000</v>
      </c>
      <c r="F16" s="34"/>
    </row>
    <row r="17" spans="1:6" ht="12.75">
      <c r="A17" s="22"/>
      <c r="B17" s="4" t="s">
        <v>16</v>
      </c>
      <c r="C17" s="4" t="s">
        <v>17</v>
      </c>
      <c r="D17" s="117">
        <v>30000</v>
      </c>
      <c r="E17" s="117">
        <v>30000</v>
      </c>
      <c r="F17" s="5"/>
    </row>
    <row r="18" spans="1:6" ht="12.75">
      <c r="A18" s="22"/>
      <c r="B18" s="4" t="s">
        <v>31</v>
      </c>
      <c r="C18" s="4" t="s">
        <v>69</v>
      </c>
      <c r="D18" s="117">
        <v>2500</v>
      </c>
      <c r="E18" s="117">
        <v>2500</v>
      </c>
      <c r="F18" s="5"/>
    </row>
    <row r="19" spans="1:5" ht="12.75">
      <c r="A19" s="22"/>
      <c r="B19" s="4" t="s">
        <v>33</v>
      </c>
      <c r="C19" s="4" t="s">
        <v>34</v>
      </c>
      <c r="D19" s="117">
        <v>300</v>
      </c>
      <c r="E19" s="117">
        <v>300</v>
      </c>
    </row>
    <row r="20" spans="1:6" ht="12.75">
      <c r="A20" s="22"/>
      <c r="B20" s="4" t="s">
        <v>60</v>
      </c>
      <c r="C20" s="4" t="s">
        <v>95</v>
      </c>
      <c r="D20" s="117">
        <v>2600</v>
      </c>
      <c r="E20" s="117">
        <v>2600</v>
      </c>
      <c r="F20" s="14"/>
    </row>
    <row r="21" spans="1:6" ht="12.75">
      <c r="A21" s="22"/>
      <c r="B21" s="4" t="s">
        <v>18</v>
      </c>
      <c r="C21" s="4" t="s">
        <v>19</v>
      </c>
      <c r="D21" s="117">
        <v>100</v>
      </c>
      <c r="E21" s="117">
        <v>100</v>
      </c>
      <c r="F21" s="34"/>
    </row>
    <row r="22" spans="1:6" ht="12.75">
      <c r="A22" s="22"/>
      <c r="B22" s="4" t="s">
        <v>40</v>
      </c>
      <c r="C22" s="4" t="s">
        <v>366</v>
      </c>
      <c r="D22" s="117">
        <v>100</v>
      </c>
      <c r="E22" s="117">
        <v>100</v>
      </c>
      <c r="F22" s="34"/>
    </row>
    <row r="23" spans="1:6" ht="12.75">
      <c r="A23" s="22"/>
      <c r="B23" s="4" t="s">
        <v>96</v>
      </c>
      <c r="C23" s="4" t="s">
        <v>97</v>
      </c>
      <c r="D23" s="117">
        <v>100</v>
      </c>
      <c r="E23" s="117">
        <v>100</v>
      </c>
      <c r="F23" s="34"/>
    </row>
    <row r="24" spans="1:6" ht="12.75">
      <c r="A24" s="22"/>
      <c r="B24" s="4" t="s">
        <v>20</v>
      </c>
      <c r="C24" s="4" t="s">
        <v>21</v>
      </c>
      <c r="D24" s="117">
        <v>10000</v>
      </c>
      <c r="E24" s="117">
        <v>10000</v>
      </c>
      <c r="F24" s="14"/>
    </row>
    <row r="25" spans="1:6" ht="12.75">
      <c r="A25" s="22"/>
      <c r="B25" s="4" t="s">
        <v>80</v>
      </c>
      <c r="C25" s="4" t="s">
        <v>98</v>
      </c>
      <c r="D25" s="117">
        <v>4500</v>
      </c>
      <c r="E25" s="117">
        <v>4500</v>
      </c>
      <c r="F25" s="128"/>
    </row>
    <row r="26" spans="1:6" ht="12.75">
      <c r="A26" s="175"/>
      <c r="B26" s="176" t="s">
        <v>375</v>
      </c>
      <c r="C26" s="176" t="s">
        <v>376</v>
      </c>
      <c r="D26" s="170">
        <v>5500</v>
      </c>
      <c r="E26" s="170">
        <v>5500</v>
      </c>
      <c r="F26" s="128"/>
    </row>
    <row r="27" spans="1:6" ht="12.75">
      <c r="A27" s="175"/>
      <c r="B27" s="176" t="s">
        <v>388</v>
      </c>
      <c r="C27" s="176" t="s">
        <v>389</v>
      </c>
      <c r="D27" s="170">
        <v>0</v>
      </c>
      <c r="E27" s="170">
        <v>0</v>
      </c>
      <c r="F27" s="128"/>
    </row>
    <row r="28" spans="1:6" ht="13.5" thickBot="1">
      <c r="A28" s="82"/>
      <c r="B28" s="83" t="s">
        <v>81</v>
      </c>
      <c r="C28" s="83" t="s">
        <v>82</v>
      </c>
      <c r="D28" s="118">
        <v>3000</v>
      </c>
      <c r="E28" s="118">
        <v>3000</v>
      </c>
      <c r="F28" s="34"/>
    </row>
    <row r="29" ht="12.75">
      <c r="L29" s="41"/>
    </row>
    <row r="33" ht="12.75">
      <c r="E33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2" width="9.140625" style="28" customWidth="1"/>
    <col min="3" max="3" width="40.8515625" style="28" customWidth="1"/>
    <col min="4" max="4" width="12.7109375" style="28" customWidth="1"/>
    <col min="5" max="5" width="13.00390625" style="28" customWidth="1"/>
    <col min="6" max="16384" width="9.140625" style="28" customWidth="1"/>
  </cols>
  <sheetData>
    <row r="1" spans="1:4" ht="13.5" thickBot="1">
      <c r="A1" s="17" t="s">
        <v>336</v>
      </c>
      <c r="D1" s="17"/>
    </row>
    <row r="2" spans="1:5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</row>
    <row r="3" spans="1:5" ht="15.75">
      <c r="A3" s="30"/>
      <c r="B3" s="23"/>
      <c r="C3" s="23"/>
      <c r="D3" s="121">
        <f>D6+D5</f>
        <v>23000</v>
      </c>
      <c r="E3" s="121">
        <f>E6+E5</f>
        <v>39300</v>
      </c>
    </row>
    <row r="4" spans="1:5" ht="15.75">
      <c r="A4" s="22"/>
      <c r="B4" s="4"/>
      <c r="C4" s="4"/>
      <c r="D4" s="129"/>
      <c r="E4" s="129"/>
    </row>
    <row r="5" spans="1:5" ht="12.75">
      <c r="A5" s="22" t="s">
        <v>338</v>
      </c>
      <c r="B5" s="4">
        <v>15</v>
      </c>
      <c r="C5" s="6" t="s">
        <v>227</v>
      </c>
      <c r="D5" s="125">
        <v>2000</v>
      </c>
      <c r="E5" s="125">
        <v>2000</v>
      </c>
    </row>
    <row r="6" spans="1:5" ht="12.75">
      <c r="A6" s="22"/>
      <c r="B6" s="4">
        <v>55</v>
      </c>
      <c r="C6" s="6" t="s">
        <v>9</v>
      </c>
      <c r="D6" s="116">
        <f>D7+D9</f>
        <v>21000</v>
      </c>
      <c r="E6" s="116">
        <f>E7+E9+E8</f>
        <v>37300</v>
      </c>
    </row>
    <row r="7" spans="1:5" ht="12.75">
      <c r="A7" s="22"/>
      <c r="B7" s="4" t="s">
        <v>10</v>
      </c>
      <c r="C7" s="4" t="s">
        <v>337</v>
      </c>
      <c r="D7" s="117">
        <v>11000</v>
      </c>
      <c r="E7" s="117">
        <v>14000</v>
      </c>
    </row>
    <row r="8" spans="1:6" ht="12.75">
      <c r="A8" s="175"/>
      <c r="B8" s="176" t="s">
        <v>10</v>
      </c>
      <c r="C8" s="176" t="s">
        <v>411</v>
      </c>
      <c r="D8" s="170"/>
      <c r="E8" s="170">
        <v>12600</v>
      </c>
      <c r="F8" s="28" t="s">
        <v>412</v>
      </c>
    </row>
    <row r="9" spans="1:5" ht="13.5" thickBot="1">
      <c r="A9" s="82"/>
      <c r="B9" s="83" t="s">
        <v>343</v>
      </c>
      <c r="C9" s="83" t="s">
        <v>344</v>
      </c>
      <c r="D9" s="118">
        <v>10000</v>
      </c>
      <c r="E9" s="118">
        <v>10700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2" width="9.140625" style="28" customWidth="1"/>
    <col min="3" max="3" width="36.57421875" style="28" customWidth="1"/>
    <col min="4" max="4" width="13.00390625" style="28" customWidth="1"/>
    <col min="5" max="5" width="15.28125" style="28" customWidth="1"/>
    <col min="6" max="16384" width="9.140625" style="28" customWidth="1"/>
  </cols>
  <sheetData>
    <row r="1" spans="1:4" ht="13.5" thickBot="1">
      <c r="A1" s="46" t="s">
        <v>250</v>
      </c>
      <c r="C1" s="17"/>
      <c r="D1" s="17"/>
    </row>
    <row r="2" spans="1:5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</row>
    <row r="3" spans="1:5" ht="15.75">
      <c r="A3" s="95"/>
      <c r="B3" s="23"/>
      <c r="C3" s="23"/>
      <c r="D3" s="121">
        <f>D7+D11+D4</f>
        <v>53905</v>
      </c>
      <c r="E3" s="121">
        <f>E7+E11+E4</f>
        <v>30060</v>
      </c>
    </row>
    <row r="4" spans="1:5" ht="15.75">
      <c r="A4" s="94"/>
      <c r="B4" s="4" t="s">
        <v>50</v>
      </c>
      <c r="C4" s="6" t="s">
        <v>345</v>
      </c>
      <c r="D4" s="129">
        <v>150</v>
      </c>
      <c r="E4" s="129">
        <v>150</v>
      </c>
    </row>
    <row r="5" spans="1:5" ht="12.75">
      <c r="A5" s="94"/>
      <c r="B5" s="4" t="s">
        <v>50</v>
      </c>
      <c r="C5" s="4" t="s">
        <v>346</v>
      </c>
      <c r="D5" s="130">
        <v>150</v>
      </c>
      <c r="E5" s="130">
        <v>150</v>
      </c>
    </row>
    <row r="6" spans="1:5" ht="12.75">
      <c r="A6" s="22"/>
      <c r="B6" s="4">
        <v>15</v>
      </c>
      <c r="C6" s="6" t="s">
        <v>57</v>
      </c>
      <c r="D6" s="106"/>
      <c r="E6" s="106"/>
    </row>
    <row r="7" spans="1:5" ht="12.75">
      <c r="A7" s="22"/>
      <c r="B7" s="4"/>
      <c r="C7" s="6" t="s">
        <v>335</v>
      </c>
      <c r="D7" s="116">
        <f>D10+D8+D9</f>
        <v>21040</v>
      </c>
      <c r="E7" s="116">
        <f>E10+E8+E9</f>
        <v>21040</v>
      </c>
    </row>
    <row r="8" spans="1:5" ht="12.75">
      <c r="A8" s="22"/>
      <c r="B8" s="4" t="s">
        <v>27</v>
      </c>
      <c r="C8" s="4" t="s">
        <v>231</v>
      </c>
      <c r="D8" s="117">
        <v>15200</v>
      </c>
      <c r="E8" s="117">
        <v>15200</v>
      </c>
    </row>
    <row r="9" spans="1:5" ht="12.75">
      <c r="A9" s="22"/>
      <c r="B9" s="4" t="s">
        <v>91</v>
      </c>
      <c r="C9" s="4" t="s">
        <v>353</v>
      </c>
      <c r="D9" s="117">
        <v>500</v>
      </c>
      <c r="E9" s="117">
        <v>500</v>
      </c>
    </row>
    <row r="10" spans="1:5" ht="12.75">
      <c r="A10" s="22"/>
      <c r="B10" s="4" t="s">
        <v>7</v>
      </c>
      <c r="C10" s="4" t="s">
        <v>232</v>
      </c>
      <c r="D10" s="117">
        <v>5340</v>
      </c>
      <c r="E10" s="117">
        <v>5340</v>
      </c>
    </row>
    <row r="11" spans="1:5" ht="12.75">
      <c r="A11" s="22" t="s">
        <v>100</v>
      </c>
      <c r="B11" s="4">
        <v>55</v>
      </c>
      <c r="C11" s="6" t="s">
        <v>9</v>
      </c>
      <c r="D11" s="116">
        <f>D12+D13+D14+D16+D17+D18+D19+D20+D15</f>
        <v>32715</v>
      </c>
      <c r="E11" s="116">
        <f>E12+E13+E14+E16+E17+E18+E19+E20+E15</f>
        <v>8870</v>
      </c>
    </row>
    <row r="12" spans="1:5" ht="12.75">
      <c r="A12" s="22"/>
      <c r="B12" s="4" t="s">
        <v>10</v>
      </c>
      <c r="C12" s="4" t="s">
        <v>11</v>
      </c>
      <c r="D12" s="117">
        <v>250</v>
      </c>
      <c r="E12" s="117">
        <v>250</v>
      </c>
    </row>
    <row r="13" spans="1:5" ht="12.75">
      <c r="A13" s="22"/>
      <c r="B13" s="4" t="s">
        <v>12</v>
      </c>
      <c r="C13" s="4" t="s">
        <v>13</v>
      </c>
      <c r="D13" s="117">
        <v>100</v>
      </c>
      <c r="E13" s="117">
        <v>100</v>
      </c>
    </row>
    <row r="14" spans="1:5" ht="12.75">
      <c r="A14" s="22"/>
      <c r="B14" s="4" t="s">
        <v>14</v>
      </c>
      <c r="C14" s="4" t="s">
        <v>15</v>
      </c>
      <c r="D14" s="117">
        <v>200</v>
      </c>
      <c r="E14" s="117">
        <v>100</v>
      </c>
    </row>
    <row r="15" spans="1:5" ht="12.75">
      <c r="A15" s="22"/>
      <c r="B15" s="4" t="s">
        <v>16</v>
      </c>
      <c r="C15" s="4" t="s">
        <v>17</v>
      </c>
      <c r="D15" s="117">
        <v>300</v>
      </c>
      <c r="E15" s="117">
        <v>200</v>
      </c>
    </row>
    <row r="16" spans="1:5" ht="12.75">
      <c r="A16" s="22"/>
      <c r="B16" s="4" t="s">
        <v>31</v>
      </c>
      <c r="C16" s="4" t="s">
        <v>233</v>
      </c>
      <c r="D16" s="117">
        <v>600</v>
      </c>
      <c r="E16" s="117">
        <v>800</v>
      </c>
    </row>
    <row r="17" spans="1:5" ht="12.75">
      <c r="A17" s="22"/>
      <c r="B17" s="4" t="s">
        <v>60</v>
      </c>
      <c r="C17" s="4" t="s">
        <v>95</v>
      </c>
      <c r="D17" s="117">
        <v>400</v>
      </c>
      <c r="E17" s="117">
        <v>400</v>
      </c>
    </row>
    <row r="18" spans="1:5" ht="12.75">
      <c r="A18" s="22"/>
      <c r="B18" s="4" t="s">
        <v>18</v>
      </c>
      <c r="C18" s="4" t="s">
        <v>315</v>
      </c>
      <c r="D18" s="117">
        <v>450</v>
      </c>
      <c r="E18" s="117">
        <v>350</v>
      </c>
    </row>
    <row r="19" spans="1:5" ht="12.75">
      <c r="A19" s="22"/>
      <c r="B19" s="4" t="s">
        <v>96</v>
      </c>
      <c r="C19" s="4" t="s">
        <v>97</v>
      </c>
      <c r="D19" s="117">
        <v>100</v>
      </c>
      <c r="E19" s="117">
        <v>300</v>
      </c>
    </row>
    <row r="20" spans="1:5" ht="13.5" thickBot="1">
      <c r="A20" s="82"/>
      <c r="B20" s="83" t="s">
        <v>20</v>
      </c>
      <c r="C20" s="83" t="s">
        <v>342</v>
      </c>
      <c r="D20" s="118">
        <v>30315</v>
      </c>
      <c r="E20" s="118">
        <v>6370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2" width="9.140625" style="28" customWidth="1"/>
    <col min="3" max="3" width="41.00390625" style="28" customWidth="1"/>
    <col min="4" max="4" width="13.421875" style="28" customWidth="1"/>
    <col min="5" max="5" width="13.00390625" style="28" customWidth="1"/>
    <col min="6" max="16384" width="9.140625" style="28" customWidth="1"/>
  </cols>
  <sheetData>
    <row r="1" spans="1:4" ht="13.5" thickBot="1">
      <c r="A1" s="46" t="s">
        <v>251</v>
      </c>
      <c r="C1" s="17"/>
      <c r="D1" s="17"/>
    </row>
    <row r="2" spans="1:5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</row>
    <row r="3" spans="1:5" ht="15.75">
      <c r="A3" s="30"/>
      <c r="B3" s="23"/>
      <c r="C3" s="23"/>
      <c r="D3" s="121">
        <f>D7+D10+D6</f>
        <v>21075</v>
      </c>
      <c r="E3" s="121">
        <f>E7+E10+E6</f>
        <v>20850</v>
      </c>
    </row>
    <row r="4" spans="1:6" ht="12.75">
      <c r="A4" s="22" t="s">
        <v>75</v>
      </c>
      <c r="B4" s="4">
        <v>15</v>
      </c>
      <c r="C4" s="6" t="s">
        <v>56</v>
      </c>
      <c r="D4" s="122">
        <v>0</v>
      </c>
      <c r="E4" s="122">
        <v>0</v>
      </c>
      <c r="F4" s="180"/>
    </row>
    <row r="5" spans="1:6" ht="12.75">
      <c r="A5" s="22"/>
      <c r="B5" s="4">
        <v>15</v>
      </c>
      <c r="C5" s="6" t="s">
        <v>57</v>
      </c>
      <c r="D5" s="106"/>
      <c r="E5" s="106"/>
      <c r="F5" s="180"/>
    </row>
    <row r="6" spans="1:6" ht="12.75">
      <c r="A6" s="22"/>
      <c r="B6" s="4" t="s">
        <v>73</v>
      </c>
      <c r="C6" s="4" t="s">
        <v>74</v>
      </c>
      <c r="D6" s="116">
        <v>0</v>
      </c>
      <c r="E6" s="116">
        <v>0</v>
      </c>
      <c r="F6" s="181"/>
    </row>
    <row r="7" spans="1:5" ht="12.75">
      <c r="A7" s="22" t="s">
        <v>101</v>
      </c>
      <c r="B7" s="4">
        <v>50</v>
      </c>
      <c r="C7" s="6" t="s">
        <v>3</v>
      </c>
      <c r="D7" s="122">
        <f>D8+D9</f>
        <v>14340</v>
      </c>
      <c r="E7" s="122">
        <f>E8+E9</f>
        <v>14340</v>
      </c>
    </row>
    <row r="8" spans="1:5" ht="12.75">
      <c r="A8" s="22"/>
      <c r="B8" s="4" t="s">
        <v>27</v>
      </c>
      <c r="C8" s="4" t="s">
        <v>28</v>
      </c>
      <c r="D8" s="117">
        <v>10700</v>
      </c>
      <c r="E8" s="117">
        <v>10700</v>
      </c>
    </row>
    <row r="9" spans="1:6" ht="12.75">
      <c r="A9" s="22"/>
      <c r="B9" s="4" t="s">
        <v>7</v>
      </c>
      <c r="C9" s="4" t="s">
        <v>8</v>
      </c>
      <c r="D9" s="117">
        <v>3640</v>
      </c>
      <c r="E9" s="117">
        <v>3640</v>
      </c>
      <c r="F9" s="12"/>
    </row>
    <row r="10" spans="1:5" ht="12.75">
      <c r="A10" s="22"/>
      <c r="B10" s="4">
        <v>55</v>
      </c>
      <c r="C10" s="6" t="s">
        <v>9</v>
      </c>
      <c r="D10" s="122">
        <f>D11+D12+D13+D14+D15+D16+D17</f>
        <v>6735</v>
      </c>
      <c r="E10" s="122">
        <f>E11+E12+E13+E14+E15+E16+E17</f>
        <v>6510</v>
      </c>
    </row>
    <row r="11" spans="1:5" ht="12.75">
      <c r="A11" s="22"/>
      <c r="B11" s="4" t="s">
        <v>10</v>
      </c>
      <c r="C11" s="4" t="s">
        <v>11</v>
      </c>
      <c r="D11" s="123">
        <v>1200</v>
      </c>
      <c r="E11" s="123">
        <v>1250</v>
      </c>
    </row>
    <row r="12" spans="1:5" ht="12.75">
      <c r="A12" s="22"/>
      <c r="B12" s="4" t="s">
        <v>14</v>
      </c>
      <c r="C12" s="4" t="s">
        <v>15</v>
      </c>
      <c r="D12" s="131">
        <v>200</v>
      </c>
      <c r="E12" s="131">
        <v>200</v>
      </c>
    </row>
    <row r="13" spans="1:5" ht="12.75">
      <c r="A13" s="22"/>
      <c r="B13" s="4" t="s">
        <v>16</v>
      </c>
      <c r="C13" s="4" t="s">
        <v>17</v>
      </c>
      <c r="D13" s="131">
        <v>2200</v>
      </c>
      <c r="E13" s="131">
        <v>2200</v>
      </c>
    </row>
    <row r="14" spans="1:5" ht="12.75">
      <c r="A14" s="22"/>
      <c r="B14" s="4" t="s">
        <v>33</v>
      </c>
      <c r="C14" s="4" t="s">
        <v>70</v>
      </c>
      <c r="D14" s="131">
        <v>1050</v>
      </c>
      <c r="E14" s="131">
        <v>650</v>
      </c>
    </row>
    <row r="15" spans="1:5" ht="12.75">
      <c r="A15" s="22"/>
      <c r="B15" s="4" t="s">
        <v>102</v>
      </c>
      <c r="C15" s="4" t="s">
        <v>103</v>
      </c>
      <c r="D15" s="131">
        <v>2000</v>
      </c>
      <c r="E15" s="131">
        <v>2150</v>
      </c>
    </row>
    <row r="16" spans="1:5" ht="12.75">
      <c r="A16" s="22"/>
      <c r="B16" s="7" t="s">
        <v>20</v>
      </c>
      <c r="C16" s="7" t="s">
        <v>252</v>
      </c>
      <c r="D16" s="132">
        <v>60</v>
      </c>
      <c r="E16" s="132">
        <v>60</v>
      </c>
    </row>
    <row r="17" spans="1:5" ht="13.5" thickBot="1">
      <c r="A17" s="82"/>
      <c r="B17" s="96" t="s">
        <v>81</v>
      </c>
      <c r="C17" s="96" t="s">
        <v>185</v>
      </c>
      <c r="D17" s="133">
        <v>25</v>
      </c>
      <c r="E17" s="133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2" width="9.140625" style="28" customWidth="1"/>
    <col min="3" max="3" width="40.57421875" style="28" customWidth="1"/>
    <col min="4" max="4" width="12.57421875" style="28" customWidth="1"/>
    <col min="5" max="5" width="12.8515625" style="28" customWidth="1"/>
    <col min="6" max="16384" width="9.140625" style="28" customWidth="1"/>
  </cols>
  <sheetData>
    <row r="1" spans="1:4" ht="13.5" thickBot="1">
      <c r="A1" s="46" t="s">
        <v>253</v>
      </c>
      <c r="C1" s="17"/>
      <c r="D1" s="17"/>
    </row>
    <row r="2" spans="1:5" s="46" customFormat="1" ht="13.5" thickBot="1">
      <c r="A2" s="21" t="s">
        <v>320</v>
      </c>
      <c r="B2" s="76"/>
      <c r="C2" s="76" t="s">
        <v>2</v>
      </c>
      <c r="D2" s="72">
        <v>2017</v>
      </c>
      <c r="E2" s="72">
        <v>2018</v>
      </c>
    </row>
    <row r="3" spans="1:5" ht="15.75">
      <c r="A3" s="30"/>
      <c r="B3" s="23"/>
      <c r="C3" s="23"/>
      <c r="D3" s="121">
        <f>D4+D7</f>
        <v>19580</v>
      </c>
      <c r="E3" s="121">
        <f>E4+E7</f>
        <v>20460</v>
      </c>
    </row>
    <row r="4" spans="1:5" ht="12.75">
      <c r="A4" s="22" t="s">
        <v>101</v>
      </c>
      <c r="B4" s="4">
        <v>50</v>
      </c>
      <c r="C4" s="6" t="s">
        <v>3</v>
      </c>
      <c r="D4" s="122">
        <f>D5+D6</f>
        <v>13670</v>
      </c>
      <c r="E4" s="122">
        <f>E5+E6</f>
        <v>13670</v>
      </c>
    </row>
    <row r="5" spans="1:5" ht="12.75">
      <c r="A5" s="22"/>
      <c r="B5" s="4" t="s">
        <v>27</v>
      </c>
      <c r="C5" s="4" t="s">
        <v>28</v>
      </c>
      <c r="D5" s="117">
        <v>10200</v>
      </c>
      <c r="E5" s="117">
        <v>10200</v>
      </c>
    </row>
    <row r="6" spans="1:5" ht="12.75">
      <c r="A6" s="22"/>
      <c r="B6" s="4" t="s">
        <v>7</v>
      </c>
      <c r="C6" s="4" t="s">
        <v>8</v>
      </c>
      <c r="D6" s="117">
        <v>3470</v>
      </c>
      <c r="E6" s="117">
        <v>3470</v>
      </c>
    </row>
    <row r="7" spans="1:5" ht="12.75">
      <c r="A7" s="22"/>
      <c r="B7" s="4">
        <v>55</v>
      </c>
      <c r="C7" s="6" t="s">
        <v>9</v>
      </c>
      <c r="D7" s="122">
        <f>D8+D9+D10+D11+D12+D13</f>
        <v>5910</v>
      </c>
      <c r="E7" s="122">
        <f>E8+E9+E10+E11+E12+E13</f>
        <v>6790</v>
      </c>
    </row>
    <row r="8" spans="1:5" ht="12.75">
      <c r="A8" s="22"/>
      <c r="B8" s="4" t="s">
        <v>10</v>
      </c>
      <c r="C8" s="4" t="s">
        <v>11</v>
      </c>
      <c r="D8" s="117">
        <v>1300</v>
      </c>
      <c r="E8" s="117">
        <v>1300</v>
      </c>
    </row>
    <row r="9" spans="1:5" ht="12.75">
      <c r="A9" s="22"/>
      <c r="B9" s="4" t="s">
        <v>14</v>
      </c>
      <c r="C9" s="4" t="s">
        <v>15</v>
      </c>
      <c r="D9" s="117">
        <v>200</v>
      </c>
      <c r="E9" s="117">
        <v>200</v>
      </c>
    </row>
    <row r="10" spans="1:5" ht="12.75">
      <c r="A10" s="22"/>
      <c r="B10" s="4" t="s">
        <v>16</v>
      </c>
      <c r="C10" s="4" t="s">
        <v>17</v>
      </c>
      <c r="D10" s="117">
        <v>1600</v>
      </c>
      <c r="E10" s="117">
        <v>1600</v>
      </c>
    </row>
    <row r="11" spans="1:5" ht="12.75">
      <c r="A11" s="22"/>
      <c r="B11" s="4" t="s">
        <v>33</v>
      </c>
      <c r="C11" s="4" t="s">
        <v>70</v>
      </c>
      <c r="D11" s="106">
        <v>650</v>
      </c>
      <c r="E11" s="106">
        <v>650</v>
      </c>
    </row>
    <row r="12" spans="1:5" ht="12.75">
      <c r="A12" s="22"/>
      <c r="B12" s="4" t="s">
        <v>102</v>
      </c>
      <c r="C12" s="4" t="s">
        <v>103</v>
      </c>
      <c r="D12" s="117">
        <v>2100</v>
      </c>
      <c r="E12" s="117">
        <v>2980</v>
      </c>
    </row>
    <row r="13" spans="1:5" ht="13.5" thickBot="1">
      <c r="A13" s="82"/>
      <c r="B13" s="96" t="s">
        <v>20</v>
      </c>
      <c r="C13" s="96" t="s">
        <v>184</v>
      </c>
      <c r="D13" s="134">
        <v>60</v>
      </c>
      <c r="E13" s="134">
        <v>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3" sqref="D3:D11"/>
    </sheetView>
  </sheetViews>
  <sheetFormatPr defaultColWidth="9.140625" defaultRowHeight="12.75"/>
  <cols>
    <col min="1" max="1" width="10.00390625" style="0" bestFit="1" customWidth="1"/>
    <col min="2" max="2" width="8.140625" style="0" bestFit="1" customWidth="1"/>
    <col min="3" max="3" width="49.140625" style="0" bestFit="1" customWidth="1"/>
    <col min="4" max="4" width="6.57421875" style="0" bestFit="1" customWidth="1"/>
    <col min="5" max="5" width="8.28125" style="0" bestFit="1" customWidth="1"/>
    <col min="6" max="6" width="8.28125" style="239" bestFit="1" customWidth="1"/>
  </cols>
  <sheetData>
    <row r="1" spans="1:6" ht="13.5" thickBot="1">
      <c r="A1" s="46" t="s">
        <v>438</v>
      </c>
      <c r="B1" s="28"/>
      <c r="C1" s="28"/>
      <c r="D1" s="28"/>
      <c r="E1" s="28"/>
      <c r="F1" s="88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 t="s">
        <v>459</v>
      </c>
      <c r="F2" s="244">
        <v>2018</v>
      </c>
    </row>
    <row r="3" spans="1:6" ht="15.75">
      <c r="A3" s="30"/>
      <c r="B3" s="23"/>
      <c r="C3" s="23"/>
      <c r="D3" s="86"/>
      <c r="E3" s="121">
        <v>84950</v>
      </c>
      <c r="F3" s="248">
        <f>SUM(F4+F7+F11)</f>
        <v>84950</v>
      </c>
    </row>
    <row r="4" spans="1:6" ht="12.75">
      <c r="A4" s="22">
        <v>8201</v>
      </c>
      <c r="B4" s="4">
        <v>15</v>
      </c>
      <c r="C4" s="6" t="s">
        <v>56</v>
      </c>
      <c r="D4" s="8"/>
      <c r="E4" s="116"/>
      <c r="F4" s="231"/>
    </row>
    <row r="5" spans="1:6" ht="12.75">
      <c r="A5" s="22"/>
      <c r="B5" s="4">
        <v>15</v>
      </c>
      <c r="C5" s="6" t="s">
        <v>57</v>
      </c>
      <c r="D5" s="6"/>
      <c r="E5" s="106"/>
      <c r="F5" s="231"/>
    </row>
    <row r="6" spans="1:6" ht="12.75">
      <c r="A6" s="22"/>
      <c r="B6" s="4" t="s">
        <v>73</v>
      </c>
      <c r="C6" s="4" t="s">
        <v>74</v>
      </c>
      <c r="D6" s="4"/>
      <c r="E6" s="106"/>
      <c r="F6" s="231"/>
    </row>
    <row r="7" spans="1:6" ht="12.75">
      <c r="A7" s="22"/>
      <c r="B7" s="4">
        <v>50</v>
      </c>
      <c r="C7" s="6" t="s">
        <v>3</v>
      </c>
      <c r="D7" s="8"/>
      <c r="E7" s="116">
        <v>60565</v>
      </c>
      <c r="F7" s="230">
        <f>F8+F9+F10</f>
        <v>60565</v>
      </c>
    </row>
    <row r="8" spans="1:6" ht="12.75">
      <c r="A8" s="22"/>
      <c r="B8" s="4" t="s">
        <v>27</v>
      </c>
      <c r="C8" s="4" t="s">
        <v>28</v>
      </c>
      <c r="D8" s="5"/>
      <c r="E8" s="123">
        <v>45064</v>
      </c>
      <c r="F8" s="246">
        <v>45064</v>
      </c>
    </row>
    <row r="9" spans="1:6" ht="12.75">
      <c r="A9" s="22"/>
      <c r="B9" s="4" t="s">
        <v>91</v>
      </c>
      <c r="C9" s="4" t="s">
        <v>88</v>
      </c>
      <c r="D9" s="5"/>
      <c r="E9" s="106">
        <v>15501</v>
      </c>
      <c r="F9" s="231">
        <v>15501</v>
      </c>
    </row>
    <row r="10" spans="1:6" ht="12.75">
      <c r="A10" s="22"/>
      <c r="B10" s="4" t="s">
        <v>7</v>
      </c>
      <c r="C10" s="4" t="s">
        <v>8</v>
      </c>
      <c r="D10" s="5"/>
      <c r="E10" s="117"/>
      <c r="F10" s="231"/>
    </row>
    <row r="11" spans="1:6" ht="12.75">
      <c r="A11" s="22"/>
      <c r="B11" s="4">
        <v>55</v>
      </c>
      <c r="C11" s="6" t="s">
        <v>9</v>
      </c>
      <c r="D11" s="8"/>
      <c r="E11" s="116">
        <v>24385</v>
      </c>
      <c r="F11" s="230">
        <f>F12+F13+F14+F16+F17+F18+F21+F22+F23</f>
        <v>24385</v>
      </c>
    </row>
    <row r="12" spans="1:6" ht="12.75">
      <c r="A12" s="22"/>
      <c r="B12" s="4">
        <v>5500</v>
      </c>
      <c r="C12" s="6"/>
      <c r="D12" s="8"/>
      <c r="E12" s="116">
        <v>13108</v>
      </c>
      <c r="F12" s="247">
        <v>13108</v>
      </c>
    </row>
    <row r="13" spans="1:6" ht="12.75">
      <c r="A13" s="22"/>
      <c r="B13" s="4" t="s">
        <v>14</v>
      </c>
      <c r="C13" s="4" t="s">
        <v>15</v>
      </c>
      <c r="D13" s="5"/>
      <c r="E13" s="106">
        <v>1160</v>
      </c>
      <c r="F13" s="231">
        <v>1160</v>
      </c>
    </row>
    <row r="14" spans="1:6" ht="12.75">
      <c r="A14" s="22"/>
      <c r="B14" s="4">
        <v>5511</v>
      </c>
      <c r="C14" s="4"/>
      <c r="D14" s="5"/>
      <c r="E14" s="106">
        <v>3010</v>
      </c>
      <c r="F14" s="231">
        <v>3010</v>
      </c>
    </row>
    <row r="15" spans="1:6" ht="12.75">
      <c r="A15" s="22"/>
      <c r="B15" s="4" t="s">
        <v>68</v>
      </c>
      <c r="C15" s="4" t="s">
        <v>67</v>
      </c>
      <c r="D15" s="5"/>
      <c r="E15" s="117"/>
      <c r="F15" s="231"/>
    </row>
    <row r="16" spans="1:6" ht="12.75">
      <c r="A16" s="22"/>
      <c r="B16" s="4" t="s">
        <v>31</v>
      </c>
      <c r="C16" s="4" t="s">
        <v>69</v>
      </c>
      <c r="D16" s="5"/>
      <c r="E16" s="106">
        <v>480</v>
      </c>
      <c r="F16" s="231">
        <v>480</v>
      </c>
    </row>
    <row r="17" spans="1:6" ht="12.75">
      <c r="A17" s="22"/>
      <c r="B17" s="4">
        <v>5514</v>
      </c>
      <c r="C17" s="4" t="s">
        <v>469</v>
      </c>
      <c r="D17" s="5"/>
      <c r="E17" s="106">
        <v>5242</v>
      </c>
      <c r="F17" s="231">
        <v>5242</v>
      </c>
    </row>
    <row r="18" spans="1:6" ht="12.75">
      <c r="A18" s="22"/>
      <c r="B18" s="4" t="s">
        <v>60</v>
      </c>
      <c r="C18" s="4" t="s">
        <v>78</v>
      </c>
      <c r="D18" s="5"/>
      <c r="E18" s="106">
        <v>400</v>
      </c>
      <c r="F18" s="231">
        <v>400</v>
      </c>
    </row>
    <row r="19" spans="1:6" ht="12.75">
      <c r="A19" s="22"/>
      <c r="B19" s="4" t="s">
        <v>37</v>
      </c>
      <c r="C19" s="4" t="s">
        <v>38</v>
      </c>
      <c r="D19" s="4"/>
      <c r="E19" s="117"/>
      <c r="F19" s="231"/>
    </row>
    <row r="20" spans="1:6" ht="13.5" thickBot="1">
      <c r="A20" s="82"/>
      <c r="B20" s="83" t="s">
        <v>90</v>
      </c>
      <c r="C20" s="83" t="s">
        <v>89</v>
      </c>
      <c r="D20" s="84"/>
      <c r="E20" s="120"/>
      <c r="F20" s="231"/>
    </row>
    <row r="21" spans="1:6" ht="12.75">
      <c r="A21" s="28"/>
      <c r="B21" s="28">
        <v>5522</v>
      </c>
      <c r="C21" s="28"/>
      <c r="D21" s="41"/>
      <c r="E21" s="28">
        <v>180</v>
      </c>
      <c r="F21" s="231">
        <v>180</v>
      </c>
    </row>
    <row r="22" spans="1:6" ht="12.75">
      <c r="A22" s="28"/>
      <c r="B22" s="28">
        <v>5525</v>
      </c>
      <c r="C22" s="28"/>
      <c r="D22" s="41"/>
      <c r="E22" s="28">
        <v>765</v>
      </c>
      <c r="F22" s="231">
        <v>765</v>
      </c>
    </row>
    <row r="23" spans="1:6" ht="12.75">
      <c r="A23" s="28"/>
      <c r="B23" s="28">
        <v>5540</v>
      </c>
      <c r="C23" s="28"/>
      <c r="D23" s="47"/>
      <c r="E23" s="28">
        <v>40</v>
      </c>
      <c r="F23" s="231">
        <v>40</v>
      </c>
    </row>
    <row r="24" spans="1:6" ht="12.75">
      <c r="A24" s="28"/>
      <c r="B24" s="28"/>
      <c r="C24" s="28"/>
      <c r="D24" s="28"/>
      <c r="E24" s="28"/>
      <c r="F24" s="88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3" sqref="D3:D11"/>
    </sheetView>
  </sheetViews>
  <sheetFormatPr defaultColWidth="9.140625" defaultRowHeight="12.75"/>
  <cols>
    <col min="1" max="1" width="10.00390625" style="0" bestFit="1" customWidth="1"/>
    <col min="2" max="2" width="8.140625" style="0" bestFit="1" customWidth="1"/>
    <col min="3" max="3" width="49.140625" style="0" bestFit="1" customWidth="1"/>
    <col min="4" max="4" width="6.57421875" style="0" bestFit="1" customWidth="1"/>
    <col min="5" max="5" width="8.28125" style="0" bestFit="1" customWidth="1"/>
    <col min="6" max="6" width="8.28125" style="239" bestFit="1" customWidth="1"/>
  </cols>
  <sheetData>
    <row r="1" spans="1:6" ht="13.5" thickBot="1">
      <c r="A1" s="46" t="s">
        <v>439</v>
      </c>
      <c r="B1" s="28"/>
      <c r="C1" s="28"/>
      <c r="D1" s="28"/>
      <c r="E1" s="28"/>
      <c r="F1" s="88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 t="s">
        <v>459</v>
      </c>
      <c r="F2" s="235">
        <v>2018</v>
      </c>
    </row>
    <row r="3" spans="1:6" ht="15.75">
      <c r="A3" s="30"/>
      <c r="B3" s="23"/>
      <c r="C3" s="23"/>
      <c r="D3" s="86"/>
      <c r="E3" s="121">
        <v>18200</v>
      </c>
      <c r="F3" s="248">
        <f>SUM(F4+F7+F11)</f>
        <v>11694</v>
      </c>
    </row>
    <row r="4" spans="1:6" ht="12.75">
      <c r="A4" s="22" t="s">
        <v>87</v>
      </c>
      <c r="B4" s="4">
        <v>15</v>
      </c>
      <c r="C4" s="6" t="s">
        <v>56</v>
      </c>
      <c r="D4" s="8"/>
      <c r="E4" s="116"/>
      <c r="F4" s="231"/>
    </row>
    <row r="5" spans="1:6" ht="12.75">
      <c r="A5" s="22"/>
      <c r="B5" s="4">
        <v>15</v>
      </c>
      <c r="C5" s="6" t="s">
        <v>57</v>
      </c>
      <c r="D5" s="6"/>
      <c r="E5" s="106"/>
      <c r="F5" s="231"/>
    </row>
    <row r="6" spans="1:6" ht="12.75">
      <c r="A6" s="22"/>
      <c r="B6" s="4" t="s">
        <v>73</v>
      </c>
      <c r="C6" s="4" t="s">
        <v>74</v>
      </c>
      <c r="D6" s="4"/>
      <c r="E6" s="106"/>
      <c r="F6" s="231"/>
    </row>
    <row r="7" spans="1:6" ht="12.75">
      <c r="A7" s="22"/>
      <c r="B7" s="4">
        <v>50</v>
      </c>
      <c r="C7" s="6" t="s">
        <v>3</v>
      </c>
      <c r="D7" s="8"/>
      <c r="E7" s="116">
        <v>6506</v>
      </c>
      <c r="F7" s="230">
        <f>F8+F9+F10</f>
        <v>0</v>
      </c>
    </row>
    <row r="8" spans="1:6" ht="12.75">
      <c r="A8" s="22"/>
      <c r="B8" s="4" t="s">
        <v>27</v>
      </c>
      <c r="C8" s="4" t="s">
        <v>28</v>
      </c>
      <c r="D8" s="5"/>
      <c r="E8" s="123">
        <v>4860</v>
      </c>
      <c r="F8" s="246">
        <v>0</v>
      </c>
    </row>
    <row r="9" spans="1:6" ht="12.75">
      <c r="A9" s="22"/>
      <c r="B9" s="4" t="s">
        <v>91</v>
      </c>
      <c r="C9" s="4" t="s">
        <v>88</v>
      </c>
      <c r="D9" s="5"/>
      <c r="E9" s="106"/>
      <c r="F9" s="231"/>
    </row>
    <row r="10" spans="1:6" ht="12.75">
      <c r="A10" s="22"/>
      <c r="B10" s="4" t="s">
        <v>7</v>
      </c>
      <c r="C10" s="4" t="s">
        <v>8</v>
      </c>
      <c r="D10" s="5"/>
      <c r="E10" s="117">
        <v>1646</v>
      </c>
      <c r="F10" s="231"/>
    </row>
    <row r="11" spans="1:6" ht="12.75">
      <c r="A11" s="22"/>
      <c r="B11" s="4">
        <v>55</v>
      </c>
      <c r="C11" s="6" t="s">
        <v>9</v>
      </c>
      <c r="D11" s="8"/>
      <c r="E11" s="116">
        <v>11694</v>
      </c>
      <c r="F11" s="230">
        <f>F13+F14+F15+F16+F17+F18+F19+F22+F23+F12</f>
        <v>11694</v>
      </c>
    </row>
    <row r="12" spans="1:6" ht="12.75">
      <c r="A12" s="22"/>
      <c r="B12" s="4">
        <v>5500</v>
      </c>
      <c r="C12" s="6"/>
      <c r="D12" s="8"/>
      <c r="E12" s="116">
        <v>205</v>
      </c>
      <c r="F12" s="237">
        <v>205</v>
      </c>
    </row>
    <row r="13" spans="1:6" ht="12.75">
      <c r="A13" s="22"/>
      <c r="B13" s="4">
        <v>5503</v>
      </c>
      <c r="C13" s="6"/>
      <c r="D13" s="8"/>
      <c r="E13" s="116">
        <v>80</v>
      </c>
      <c r="F13" s="237">
        <v>80</v>
      </c>
    </row>
    <row r="14" spans="1:6" ht="12.75">
      <c r="A14" s="22"/>
      <c r="B14" s="4" t="s">
        <v>14</v>
      </c>
      <c r="C14" s="4" t="s">
        <v>15</v>
      </c>
      <c r="D14" s="5"/>
      <c r="E14" s="106"/>
      <c r="F14" s="231"/>
    </row>
    <row r="15" spans="1:6" ht="12.75">
      <c r="A15" s="22"/>
      <c r="B15" s="4">
        <v>5511</v>
      </c>
      <c r="C15" s="4"/>
      <c r="D15" s="5"/>
      <c r="E15" s="106">
        <v>375</v>
      </c>
      <c r="F15" s="231">
        <v>375</v>
      </c>
    </row>
    <row r="16" spans="1:6" ht="12.75">
      <c r="A16" s="22"/>
      <c r="B16" s="4" t="s">
        <v>68</v>
      </c>
      <c r="C16" s="4" t="s">
        <v>67</v>
      </c>
      <c r="D16" s="5"/>
      <c r="E16" s="117"/>
      <c r="F16" s="231"/>
    </row>
    <row r="17" spans="1:6" ht="12.75">
      <c r="A17" s="22"/>
      <c r="B17" s="4" t="s">
        <v>31</v>
      </c>
      <c r="C17" s="4" t="s">
        <v>69</v>
      </c>
      <c r="D17" s="5"/>
      <c r="E17" s="106">
        <v>1200</v>
      </c>
      <c r="F17" s="231">
        <v>1200</v>
      </c>
    </row>
    <row r="18" spans="1:6" ht="12.75">
      <c r="A18" s="22"/>
      <c r="B18" s="4">
        <v>5514</v>
      </c>
      <c r="C18" s="4" t="s">
        <v>469</v>
      </c>
      <c r="D18" s="5"/>
      <c r="E18" s="106"/>
      <c r="F18" s="231"/>
    </row>
    <row r="19" spans="1:6" ht="12.75">
      <c r="A19" s="22"/>
      <c r="B19" s="4" t="s">
        <v>60</v>
      </c>
      <c r="C19" s="4" t="s">
        <v>78</v>
      </c>
      <c r="D19" s="5"/>
      <c r="E19" s="106">
        <v>200</v>
      </c>
      <c r="F19" s="231">
        <v>200</v>
      </c>
    </row>
    <row r="20" spans="1:6" ht="12.75">
      <c r="A20" s="22"/>
      <c r="B20" s="4" t="s">
        <v>37</v>
      </c>
      <c r="C20" s="4" t="s">
        <v>38</v>
      </c>
      <c r="D20" s="4"/>
      <c r="E20" s="117">
        <v>200</v>
      </c>
      <c r="F20" s="231">
        <v>200</v>
      </c>
    </row>
    <row r="21" spans="1:6" ht="13.5" thickBot="1">
      <c r="A21" s="82"/>
      <c r="B21" s="83" t="s">
        <v>90</v>
      </c>
      <c r="C21" s="83" t="s">
        <v>89</v>
      </c>
      <c r="D21" s="84"/>
      <c r="E21" s="120"/>
      <c r="F21" s="231"/>
    </row>
    <row r="22" spans="1:6" ht="12.75">
      <c r="A22" s="28"/>
      <c r="B22" s="28">
        <v>5525</v>
      </c>
      <c r="C22" s="28"/>
      <c r="D22" s="47"/>
      <c r="E22" s="28">
        <v>7134</v>
      </c>
      <c r="F22" s="231">
        <v>7134</v>
      </c>
    </row>
    <row r="23" spans="2:6" ht="12.75">
      <c r="B23">
        <v>5540</v>
      </c>
      <c r="E23">
        <v>2500</v>
      </c>
      <c r="F23" s="231">
        <v>2500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I13" sqref="I13"/>
    </sheetView>
  </sheetViews>
  <sheetFormatPr defaultColWidth="9.140625" defaultRowHeight="12.75"/>
  <cols>
    <col min="1" max="1" width="18.00390625" style="0" bestFit="1" customWidth="1"/>
    <col min="3" max="3" width="41.8515625" style="0" bestFit="1" customWidth="1"/>
    <col min="6" max="6" width="9.140625" style="239" customWidth="1"/>
  </cols>
  <sheetData>
    <row r="1" spans="1:5" ht="13.5" thickBot="1">
      <c r="A1" s="46" t="s">
        <v>440</v>
      </c>
      <c r="B1" s="28"/>
      <c r="C1" s="17"/>
      <c r="D1" s="17"/>
      <c r="E1" s="28"/>
    </row>
    <row r="2" spans="1:6" ht="13.5" thickBot="1">
      <c r="A2" s="21" t="s">
        <v>320</v>
      </c>
      <c r="B2" s="76"/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250">
        <v>8202</v>
      </c>
      <c r="B3" s="23"/>
      <c r="C3" s="23"/>
      <c r="D3" s="86"/>
      <c r="E3" s="121">
        <v>41718</v>
      </c>
      <c r="F3" s="248">
        <f>F5+F8+F4</f>
        <v>31768</v>
      </c>
    </row>
    <row r="4" spans="1:6" ht="15.75">
      <c r="A4" s="30"/>
      <c r="B4" s="23">
        <v>4502</v>
      </c>
      <c r="C4" s="23"/>
      <c r="D4" s="86"/>
      <c r="E4" s="253">
        <v>9950</v>
      </c>
      <c r="F4" s="245">
        <v>0</v>
      </c>
    </row>
    <row r="5" spans="1:6" ht="12.75">
      <c r="A5" s="251"/>
      <c r="B5" s="4">
        <v>50</v>
      </c>
      <c r="C5" s="6" t="s">
        <v>3</v>
      </c>
      <c r="D5" s="8"/>
      <c r="E5" s="122">
        <v>24334</v>
      </c>
      <c r="F5" s="252">
        <f>F6+F7</f>
        <v>24334</v>
      </c>
    </row>
    <row r="6" spans="1:6" ht="12.75">
      <c r="A6" s="22"/>
      <c r="B6" s="4" t="s">
        <v>27</v>
      </c>
      <c r="C6" s="4" t="s">
        <v>28</v>
      </c>
      <c r="D6" s="117"/>
      <c r="E6" s="117">
        <v>18160</v>
      </c>
      <c r="F6" s="249">
        <v>18160</v>
      </c>
    </row>
    <row r="7" spans="1:6" ht="12.75">
      <c r="A7" s="22"/>
      <c r="B7" s="4" t="s">
        <v>7</v>
      </c>
      <c r="C7" s="4" t="s">
        <v>8</v>
      </c>
      <c r="D7" s="117"/>
      <c r="E7" s="117">
        <v>6174</v>
      </c>
      <c r="F7" s="249">
        <v>6174</v>
      </c>
    </row>
    <row r="8" spans="1:6" ht="12.75">
      <c r="A8" s="22"/>
      <c r="B8" s="4">
        <v>55</v>
      </c>
      <c r="C8" s="6" t="s">
        <v>9</v>
      </c>
      <c r="D8" s="8"/>
      <c r="E8" s="122">
        <v>7434</v>
      </c>
      <c r="F8" s="252">
        <f>F9+F10+F11+F12+F15+F16+F13+F14</f>
        <v>7434</v>
      </c>
    </row>
    <row r="9" spans="1:6" ht="12.75">
      <c r="A9" s="22"/>
      <c r="B9" s="4" t="s">
        <v>10</v>
      </c>
      <c r="C9" s="4" t="s">
        <v>11</v>
      </c>
      <c r="D9" s="117"/>
      <c r="E9" s="117">
        <v>40</v>
      </c>
      <c r="F9" s="249">
        <v>40</v>
      </c>
    </row>
    <row r="10" spans="1:6" ht="12.75">
      <c r="A10" s="22"/>
      <c r="B10" s="4" t="s">
        <v>14</v>
      </c>
      <c r="C10" s="4" t="s">
        <v>15</v>
      </c>
      <c r="D10" s="117"/>
      <c r="E10" s="117">
        <v>80</v>
      </c>
      <c r="F10" s="249">
        <v>80</v>
      </c>
    </row>
    <row r="11" spans="1:6" ht="12.75">
      <c r="A11" s="22"/>
      <c r="B11" s="4" t="s">
        <v>16</v>
      </c>
      <c r="C11" s="4" t="s">
        <v>17</v>
      </c>
      <c r="D11" s="117"/>
      <c r="E11" s="117">
        <v>5293</v>
      </c>
      <c r="F11" s="249">
        <v>5293</v>
      </c>
    </row>
    <row r="12" spans="1:6" ht="12.75">
      <c r="A12" s="22"/>
      <c r="B12" s="4" t="s">
        <v>33</v>
      </c>
      <c r="C12" s="4" t="s">
        <v>70</v>
      </c>
      <c r="D12" s="106"/>
      <c r="E12" s="106"/>
      <c r="F12" s="249"/>
    </row>
    <row r="13" spans="1:6" ht="12.75">
      <c r="A13" s="22"/>
      <c r="B13" s="4">
        <v>5515</v>
      </c>
      <c r="C13" s="4"/>
      <c r="D13" s="106"/>
      <c r="E13" s="106">
        <v>65</v>
      </c>
      <c r="F13" s="249">
        <v>65</v>
      </c>
    </row>
    <row r="14" spans="1:6" ht="12.75">
      <c r="A14" s="22"/>
      <c r="B14" s="4">
        <v>5522</v>
      </c>
      <c r="C14" s="4"/>
      <c r="D14" s="106"/>
      <c r="E14" s="106">
        <v>96</v>
      </c>
      <c r="F14" s="249">
        <v>96</v>
      </c>
    </row>
    <row r="15" spans="1:6" ht="12.75">
      <c r="A15" s="22"/>
      <c r="B15" s="4" t="s">
        <v>102</v>
      </c>
      <c r="C15" s="4" t="s">
        <v>103</v>
      </c>
      <c r="D15" s="117"/>
      <c r="E15" s="117"/>
      <c r="F15" s="249"/>
    </row>
    <row r="16" spans="1:6" ht="13.5" thickBot="1">
      <c r="A16" s="82"/>
      <c r="B16" s="96" t="s">
        <v>20</v>
      </c>
      <c r="C16" s="96" t="s">
        <v>184</v>
      </c>
      <c r="D16" s="134"/>
      <c r="E16" s="134">
        <v>1860</v>
      </c>
      <c r="F16" s="249">
        <v>1860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21" sqref="H21"/>
    </sheetView>
  </sheetViews>
  <sheetFormatPr defaultColWidth="9.140625" defaultRowHeight="12.75"/>
  <cols>
    <col min="1" max="1" width="15.57421875" style="0" bestFit="1" customWidth="1"/>
    <col min="2" max="2" width="5.57421875" style="0" bestFit="1" customWidth="1"/>
    <col min="3" max="3" width="41.8515625" style="0" bestFit="1" customWidth="1"/>
    <col min="4" max="4" width="6.57421875" style="0" bestFit="1" customWidth="1"/>
    <col min="5" max="5" width="9.421875" style="0" customWidth="1"/>
    <col min="6" max="6" width="8.28125" style="239" bestFit="1" customWidth="1"/>
  </cols>
  <sheetData>
    <row r="1" spans="1:5" ht="13.5" thickBot="1">
      <c r="A1" s="46" t="s">
        <v>441</v>
      </c>
      <c r="B1" s="28"/>
      <c r="C1" s="17"/>
      <c r="D1" s="17"/>
      <c r="E1" s="28"/>
    </row>
    <row r="2" spans="1:6" ht="13.5" thickBot="1">
      <c r="A2" s="21" t="s">
        <v>320</v>
      </c>
      <c r="B2" s="76"/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255" t="s">
        <v>470</v>
      </c>
      <c r="B3" s="23"/>
      <c r="C3" s="23"/>
      <c r="D3" s="86"/>
      <c r="E3" s="245">
        <v>50194</v>
      </c>
      <c r="F3" s="248">
        <f>F5+F8+F4</f>
        <v>46917</v>
      </c>
    </row>
    <row r="4" spans="1:6" ht="15.75">
      <c r="A4" s="30"/>
      <c r="B4" s="23">
        <v>4502</v>
      </c>
      <c r="C4" s="23"/>
      <c r="D4" s="86"/>
      <c r="E4" s="245"/>
      <c r="F4" s="245"/>
    </row>
    <row r="5" spans="1:6" ht="12.75">
      <c r="A5" s="251"/>
      <c r="B5" s="4">
        <v>50</v>
      </c>
      <c r="C5" s="6" t="s">
        <v>3</v>
      </c>
      <c r="D5" s="8"/>
      <c r="E5" s="252">
        <v>34518</v>
      </c>
      <c r="F5" s="252">
        <f>F6+F7</f>
        <v>34518</v>
      </c>
    </row>
    <row r="6" spans="1:6" ht="12.75">
      <c r="A6" s="22"/>
      <c r="B6" s="4" t="s">
        <v>27</v>
      </c>
      <c r="C6" s="4" t="s">
        <v>28</v>
      </c>
      <c r="D6" s="117"/>
      <c r="E6" s="249">
        <v>25798</v>
      </c>
      <c r="F6" s="249">
        <v>25798</v>
      </c>
    </row>
    <row r="7" spans="1:6" ht="12.75">
      <c r="A7" s="22"/>
      <c r="B7" s="4" t="s">
        <v>7</v>
      </c>
      <c r="C7" s="4" t="s">
        <v>8</v>
      </c>
      <c r="D7" s="117"/>
      <c r="E7" s="249">
        <v>8720</v>
      </c>
      <c r="F7" s="249">
        <v>8720</v>
      </c>
    </row>
    <row r="8" spans="1:6" ht="12.75">
      <c r="A8" s="22"/>
      <c r="B8" s="4">
        <v>55</v>
      </c>
      <c r="C8" s="6" t="s">
        <v>9</v>
      </c>
      <c r="D8" s="8"/>
      <c r="E8" s="252">
        <v>15676</v>
      </c>
      <c r="F8" s="252">
        <f>F9+F10+F11+F13+F16+F17+F14+F15+F18+F12</f>
        <v>12399</v>
      </c>
    </row>
    <row r="9" spans="1:6" ht="12.75">
      <c r="A9" s="22"/>
      <c r="B9" s="4" t="s">
        <v>10</v>
      </c>
      <c r="C9" s="4" t="s">
        <v>11</v>
      </c>
      <c r="D9" s="117"/>
      <c r="E9" s="249">
        <v>312</v>
      </c>
      <c r="F9" s="249">
        <v>312</v>
      </c>
    </row>
    <row r="10" spans="1:6" ht="12.75">
      <c r="A10" s="22"/>
      <c r="B10" s="4" t="s">
        <v>14</v>
      </c>
      <c r="C10" s="4" t="s">
        <v>15</v>
      </c>
      <c r="D10" s="117"/>
      <c r="E10" s="249">
        <v>240</v>
      </c>
      <c r="F10" s="249">
        <v>240</v>
      </c>
    </row>
    <row r="11" spans="1:6" ht="12.75">
      <c r="A11" s="22"/>
      <c r="B11" s="4" t="s">
        <v>16</v>
      </c>
      <c r="C11" s="4" t="s">
        <v>17</v>
      </c>
      <c r="D11" s="117"/>
      <c r="E11" s="249">
        <v>9540</v>
      </c>
      <c r="F11" s="268">
        <v>8000</v>
      </c>
    </row>
    <row r="12" spans="1:6" ht="12.75">
      <c r="A12" s="22"/>
      <c r="B12" s="4">
        <v>5513</v>
      </c>
      <c r="C12" s="4"/>
      <c r="D12" s="117"/>
      <c r="E12" s="249">
        <v>360</v>
      </c>
      <c r="F12" s="249">
        <v>360</v>
      </c>
    </row>
    <row r="13" spans="1:6" ht="12.75">
      <c r="A13" s="22"/>
      <c r="B13" s="4" t="s">
        <v>33</v>
      </c>
      <c r="C13" s="4" t="s">
        <v>70</v>
      </c>
      <c r="D13" s="106"/>
      <c r="E13" s="249">
        <v>100</v>
      </c>
      <c r="F13" s="249">
        <v>100</v>
      </c>
    </row>
    <row r="14" spans="1:6" ht="12.75">
      <c r="A14" s="22"/>
      <c r="B14" s="4">
        <v>5515</v>
      </c>
      <c r="C14" s="4"/>
      <c r="D14" s="106"/>
      <c r="E14" s="249">
        <v>2252</v>
      </c>
      <c r="F14" s="249">
        <v>1000</v>
      </c>
    </row>
    <row r="15" spans="1:6" ht="12.75">
      <c r="A15" s="22"/>
      <c r="B15" s="4">
        <v>5522</v>
      </c>
      <c r="C15" s="4"/>
      <c r="D15" s="106"/>
      <c r="E15" s="249">
        <v>75</v>
      </c>
      <c r="F15" s="249">
        <v>75</v>
      </c>
    </row>
    <row r="16" spans="1:6" ht="12.75">
      <c r="A16" s="22"/>
      <c r="B16" s="4" t="s">
        <v>102</v>
      </c>
      <c r="C16" s="4" t="s">
        <v>103</v>
      </c>
      <c r="D16" s="117"/>
      <c r="E16" s="249"/>
      <c r="F16" s="249"/>
    </row>
    <row r="17" spans="1:6" ht="13.5" thickBot="1">
      <c r="A17" s="82"/>
      <c r="B17" s="96" t="s">
        <v>20</v>
      </c>
      <c r="C17" s="96" t="s">
        <v>184</v>
      </c>
      <c r="D17" s="134"/>
      <c r="E17" s="249">
        <v>1877</v>
      </c>
      <c r="F17" s="249">
        <v>1392</v>
      </c>
    </row>
    <row r="18" spans="2:6" ht="12.75">
      <c r="B18">
        <v>5540</v>
      </c>
      <c r="E18" s="249">
        <v>920</v>
      </c>
      <c r="F18" s="249">
        <v>920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24" sqref="E24"/>
    </sheetView>
  </sheetViews>
  <sheetFormatPr defaultColWidth="9.140625" defaultRowHeight="12.75"/>
  <cols>
    <col min="1" max="2" width="9.140625" style="28" customWidth="1"/>
    <col min="3" max="3" width="40.421875" style="28" customWidth="1"/>
    <col min="4" max="5" width="14.57421875" style="28" customWidth="1"/>
    <col min="6" max="6" width="10.57421875" style="28" customWidth="1"/>
    <col min="7" max="16384" width="9.140625" style="28" customWidth="1"/>
  </cols>
  <sheetData>
    <row r="1" s="17" customFormat="1" ht="13.5" thickBot="1">
      <c r="A1" s="17" t="s">
        <v>391</v>
      </c>
    </row>
    <row r="2" spans="1:6" s="46" customFormat="1" ht="13.5" thickBot="1">
      <c r="A2" s="45" t="s">
        <v>320</v>
      </c>
      <c r="B2" s="72" t="s">
        <v>1</v>
      </c>
      <c r="C2" s="72" t="s">
        <v>2</v>
      </c>
      <c r="D2" s="146">
        <v>2017</v>
      </c>
      <c r="E2" s="146" t="s">
        <v>459</v>
      </c>
      <c r="F2" s="146">
        <v>2018</v>
      </c>
    </row>
    <row r="3" spans="1:6" ht="15.75">
      <c r="A3" s="51"/>
      <c r="B3" s="53"/>
      <c r="C3" s="60"/>
      <c r="D3" s="147">
        <f>D4+D7</f>
        <v>4300</v>
      </c>
      <c r="E3" s="147">
        <v>5690</v>
      </c>
      <c r="F3" s="147">
        <f>F4+F7</f>
        <v>0</v>
      </c>
    </row>
    <row r="4" spans="1:6" ht="12.75">
      <c r="A4" s="51" t="s">
        <v>392</v>
      </c>
      <c r="B4" s="54">
        <v>50</v>
      </c>
      <c r="C4" s="61" t="s">
        <v>3</v>
      </c>
      <c r="D4" s="148">
        <v>3000</v>
      </c>
      <c r="E4" s="148"/>
      <c r="F4" s="148">
        <v>0</v>
      </c>
    </row>
    <row r="5" spans="1:6" ht="12.75">
      <c r="A5" s="51" t="s">
        <v>392</v>
      </c>
      <c r="B5" s="54" t="s">
        <v>4</v>
      </c>
      <c r="C5" s="62" t="s">
        <v>5</v>
      </c>
      <c r="D5" s="149">
        <v>2250</v>
      </c>
      <c r="E5" s="149"/>
      <c r="F5" s="149">
        <v>0</v>
      </c>
    </row>
    <row r="6" spans="1:6" ht="12.75">
      <c r="A6" s="51" t="s">
        <v>392</v>
      </c>
      <c r="B6" s="54" t="s">
        <v>7</v>
      </c>
      <c r="C6" s="62" t="s">
        <v>8</v>
      </c>
      <c r="D6" s="149">
        <v>750</v>
      </c>
      <c r="E6" s="149"/>
      <c r="F6" s="149">
        <v>0</v>
      </c>
    </row>
    <row r="7" spans="1:6" ht="12.75">
      <c r="A7" s="51" t="s">
        <v>392</v>
      </c>
      <c r="B7" s="54">
        <v>55</v>
      </c>
      <c r="C7" s="61" t="s">
        <v>9</v>
      </c>
      <c r="D7" s="148">
        <f>D8+D9</f>
        <v>1300</v>
      </c>
      <c r="E7" s="148"/>
      <c r="F7" s="148">
        <v>0</v>
      </c>
    </row>
    <row r="8" spans="1:6" ht="12.75">
      <c r="A8" s="51" t="s">
        <v>392</v>
      </c>
      <c r="B8" s="54" t="s">
        <v>10</v>
      </c>
      <c r="C8" s="62" t="s">
        <v>11</v>
      </c>
      <c r="D8" s="150">
        <v>700</v>
      </c>
      <c r="E8" s="150"/>
      <c r="F8" s="150">
        <v>0</v>
      </c>
    </row>
    <row r="9" spans="1:6" ht="12.75">
      <c r="A9" s="51" t="s">
        <v>392</v>
      </c>
      <c r="B9" s="54" t="s">
        <v>31</v>
      </c>
      <c r="C9" s="62" t="s">
        <v>393</v>
      </c>
      <c r="D9" s="150">
        <v>600</v>
      </c>
      <c r="E9" s="150"/>
      <c r="F9" s="150">
        <v>0</v>
      </c>
    </row>
    <row r="10" spans="1:6" ht="12.75">
      <c r="A10" s="51"/>
      <c r="B10" s="54"/>
      <c r="C10" s="62"/>
      <c r="D10" s="150"/>
      <c r="E10" s="150"/>
      <c r="F10" s="150"/>
    </row>
    <row r="11" spans="1:6" ht="12.75">
      <c r="A11" s="51"/>
      <c r="B11" s="54"/>
      <c r="C11" s="62"/>
      <c r="D11" s="150"/>
      <c r="E11" s="150"/>
      <c r="F11" s="150"/>
    </row>
    <row r="12" spans="1:6" ht="12.75">
      <c r="A12" s="51"/>
      <c r="B12" s="54"/>
      <c r="C12" s="62"/>
      <c r="D12" s="150"/>
      <c r="E12" s="150"/>
      <c r="F12" s="150"/>
    </row>
    <row r="13" spans="1:6" ht="12.75">
      <c r="A13" s="51"/>
      <c r="B13" s="54"/>
      <c r="C13" s="62"/>
      <c r="D13" s="150"/>
      <c r="E13" s="150"/>
      <c r="F13" s="150"/>
    </row>
    <row r="14" spans="1:6" ht="13.5" thickBot="1">
      <c r="A14" s="52"/>
      <c r="B14" s="55"/>
      <c r="C14" s="63"/>
      <c r="D14" s="151"/>
      <c r="E14" s="151"/>
      <c r="F14" s="151"/>
    </row>
    <row r="15" spans="4:5" ht="12.75">
      <c r="D15" s="41"/>
      <c r="E15" s="41"/>
    </row>
    <row r="16" ht="12.75">
      <c r="F16" s="49"/>
    </row>
    <row r="17" ht="12.75">
      <c r="B17" s="17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3" sqref="E3"/>
    </sheetView>
  </sheetViews>
  <sheetFormatPr defaultColWidth="9.140625" defaultRowHeight="12.75"/>
  <cols>
    <col min="1" max="1" width="19.7109375" style="0" bestFit="1" customWidth="1"/>
    <col min="2" max="2" width="5.57421875" style="0" bestFit="1" customWidth="1"/>
    <col min="3" max="3" width="41.8515625" style="0" bestFit="1" customWidth="1"/>
    <col min="4" max="4" width="6.57421875" style="0" bestFit="1" customWidth="1"/>
    <col min="5" max="5" width="9.00390625" style="0" customWidth="1"/>
    <col min="6" max="6" width="8.28125" style="239" bestFit="1" customWidth="1"/>
  </cols>
  <sheetData>
    <row r="1" spans="1:5" ht="13.5" thickBot="1">
      <c r="A1" s="46" t="s">
        <v>442</v>
      </c>
      <c r="B1" s="28"/>
      <c r="C1" s="17"/>
      <c r="D1" s="17"/>
      <c r="E1" s="28"/>
    </row>
    <row r="2" spans="1:6" ht="13.5" thickBot="1">
      <c r="A2" s="21" t="s">
        <v>320</v>
      </c>
      <c r="B2" s="76"/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255" t="s">
        <v>470</v>
      </c>
      <c r="B3" s="23"/>
      <c r="C3" s="23"/>
      <c r="D3" s="86">
        <v>18600</v>
      </c>
      <c r="E3" s="253">
        <v>45628</v>
      </c>
      <c r="F3" s="248">
        <f>F5+F8+F4</f>
        <v>45628</v>
      </c>
    </row>
    <row r="4" spans="1:6" ht="15.75">
      <c r="A4" s="30"/>
      <c r="B4" s="23">
        <v>4502</v>
      </c>
      <c r="C4" s="23"/>
      <c r="D4" s="86"/>
      <c r="E4" s="253"/>
      <c r="F4" s="245"/>
    </row>
    <row r="5" spans="1:6" ht="12.75">
      <c r="A5" s="251"/>
      <c r="B5" s="4">
        <v>50</v>
      </c>
      <c r="C5" s="6" t="s">
        <v>3</v>
      </c>
      <c r="D5" s="8">
        <v>11820</v>
      </c>
      <c r="E5" s="122">
        <v>28580</v>
      </c>
      <c r="F5" s="252">
        <f>F6+F7</f>
        <v>28580</v>
      </c>
    </row>
    <row r="6" spans="1:6" ht="12.75">
      <c r="A6" s="22"/>
      <c r="B6" s="4" t="s">
        <v>27</v>
      </c>
      <c r="C6" s="4" t="s">
        <v>28</v>
      </c>
      <c r="D6" s="117"/>
      <c r="E6" s="117">
        <v>21360</v>
      </c>
      <c r="F6" s="249">
        <v>21360</v>
      </c>
    </row>
    <row r="7" spans="1:6" ht="12.75">
      <c r="A7" s="22"/>
      <c r="B7" s="4" t="s">
        <v>7</v>
      </c>
      <c r="C7" s="4" t="s">
        <v>8</v>
      </c>
      <c r="D7" s="117"/>
      <c r="E7" s="117">
        <v>7220</v>
      </c>
      <c r="F7" s="249">
        <v>7220</v>
      </c>
    </row>
    <row r="8" spans="1:6" ht="12.75">
      <c r="A8" s="22"/>
      <c r="B8" s="4">
        <v>55</v>
      </c>
      <c r="C8" s="6" t="s">
        <v>9</v>
      </c>
      <c r="D8" s="8">
        <v>6780</v>
      </c>
      <c r="E8" s="122">
        <v>17048</v>
      </c>
      <c r="F8" s="252">
        <f>F9+F10+F11+F13+F16+F17+F14+F15+F18+F12+F19</f>
        <v>17048</v>
      </c>
    </row>
    <row r="9" spans="1:6" ht="12.75">
      <c r="A9" s="22"/>
      <c r="B9" s="4" t="s">
        <v>10</v>
      </c>
      <c r="C9" s="4" t="s">
        <v>11</v>
      </c>
      <c r="D9" s="117"/>
      <c r="E9" s="117">
        <v>487</v>
      </c>
      <c r="F9" s="249">
        <v>487</v>
      </c>
    </row>
    <row r="10" spans="1:6" ht="12.75">
      <c r="A10" s="22"/>
      <c r="B10" s="4" t="s">
        <v>14</v>
      </c>
      <c r="C10" s="4" t="s">
        <v>15</v>
      </c>
      <c r="D10" s="117"/>
      <c r="E10" s="117">
        <v>305</v>
      </c>
      <c r="F10" s="249">
        <v>305</v>
      </c>
    </row>
    <row r="11" spans="1:6" ht="12.75">
      <c r="A11" s="22"/>
      <c r="B11" s="4" t="s">
        <v>16</v>
      </c>
      <c r="C11" s="4" t="s">
        <v>17</v>
      </c>
      <c r="D11" s="117"/>
      <c r="E11" s="117">
        <v>8952</v>
      </c>
      <c r="F11" s="249">
        <v>8952</v>
      </c>
    </row>
    <row r="12" spans="1:6" ht="12.75">
      <c r="A12" s="22"/>
      <c r="B12" s="4">
        <v>5513</v>
      </c>
      <c r="C12" s="4"/>
      <c r="D12" s="117"/>
      <c r="E12" s="117">
        <v>180</v>
      </c>
      <c r="F12" s="249">
        <v>180</v>
      </c>
    </row>
    <row r="13" spans="1:6" ht="12.75">
      <c r="A13" s="22"/>
      <c r="B13" s="4" t="s">
        <v>33</v>
      </c>
      <c r="C13" s="4" t="s">
        <v>70</v>
      </c>
      <c r="D13" s="106"/>
      <c r="E13" s="106">
        <v>342</v>
      </c>
      <c r="F13" s="249">
        <v>342</v>
      </c>
    </row>
    <row r="14" spans="1:6" ht="12.75">
      <c r="A14" s="22"/>
      <c r="B14" s="4">
        <v>5515</v>
      </c>
      <c r="C14" s="4"/>
      <c r="D14" s="106"/>
      <c r="E14" s="106">
        <v>100</v>
      </c>
      <c r="F14" s="249">
        <v>100</v>
      </c>
    </row>
    <row r="15" spans="1:6" ht="12.75">
      <c r="A15" s="22"/>
      <c r="B15" s="4">
        <v>5522</v>
      </c>
      <c r="C15" s="4"/>
      <c r="D15" s="106"/>
      <c r="E15" s="106">
        <v>150</v>
      </c>
      <c r="F15" s="249">
        <v>150</v>
      </c>
    </row>
    <row r="16" spans="1:6" ht="12.75">
      <c r="A16" s="22"/>
      <c r="B16" s="4" t="s">
        <v>102</v>
      </c>
      <c r="C16" s="4" t="s">
        <v>103</v>
      </c>
      <c r="D16" s="117"/>
      <c r="E16" s="117"/>
      <c r="F16" s="249"/>
    </row>
    <row r="17" spans="1:6" ht="13.5" thickBot="1">
      <c r="A17" s="82"/>
      <c r="B17" s="96" t="s">
        <v>20</v>
      </c>
      <c r="C17" s="96" t="s">
        <v>184</v>
      </c>
      <c r="D17" s="134"/>
      <c r="E17" s="134">
        <v>3314</v>
      </c>
      <c r="F17" s="249">
        <v>3314</v>
      </c>
    </row>
    <row r="18" spans="2:6" ht="12.75">
      <c r="B18">
        <v>5539</v>
      </c>
      <c r="E18">
        <v>2976</v>
      </c>
      <c r="F18" s="249">
        <v>2976</v>
      </c>
    </row>
    <row r="19" spans="2:6" ht="12.75">
      <c r="B19">
        <v>5540</v>
      </c>
      <c r="E19">
        <v>242</v>
      </c>
      <c r="F19" s="249">
        <v>242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10" sqref="I10"/>
    </sheetView>
  </sheetViews>
  <sheetFormatPr defaultColWidth="9.140625" defaultRowHeight="12.75"/>
  <cols>
    <col min="1" max="1" width="9.00390625" style="0" customWidth="1"/>
    <col min="2" max="2" width="5.57421875" style="0" bestFit="1" customWidth="1"/>
    <col min="3" max="3" width="41.8515625" style="0" bestFit="1" customWidth="1"/>
    <col min="4" max="4" width="6.57421875" style="0" bestFit="1" customWidth="1"/>
    <col min="6" max="6" width="8.28125" style="239" bestFit="1" customWidth="1"/>
  </cols>
  <sheetData>
    <row r="1" spans="1:5" ht="13.5" thickBot="1">
      <c r="A1" s="46" t="s">
        <v>443</v>
      </c>
      <c r="B1" s="28"/>
      <c r="C1" s="17"/>
      <c r="D1" s="17"/>
      <c r="E1" s="28"/>
    </row>
    <row r="2" spans="1:6" ht="13.5" thickBot="1">
      <c r="A2" s="21" t="s">
        <v>320</v>
      </c>
      <c r="B2" s="76"/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255" t="s">
        <v>470</v>
      </c>
      <c r="B3" s="23"/>
      <c r="C3" s="23"/>
      <c r="D3" s="86"/>
      <c r="E3" s="253">
        <v>7562</v>
      </c>
      <c r="F3" s="248">
        <f>F5+F8+F4</f>
        <v>7562</v>
      </c>
    </row>
    <row r="4" spans="1:6" ht="15.75">
      <c r="A4" s="30"/>
      <c r="B4" s="23">
        <v>4502</v>
      </c>
      <c r="C4" s="23"/>
      <c r="D4" s="86"/>
      <c r="E4" s="253"/>
      <c r="F4" s="245"/>
    </row>
    <row r="5" spans="1:6" ht="12.75">
      <c r="A5" s="251"/>
      <c r="B5" s="4">
        <v>50</v>
      </c>
      <c r="C5" s="6" t="s">
        <v>3</v>
      </c>
      <c r="D5" s="8"/>
      <c r="E5" s="122">
        <v>4589</v>
      </c>
      <c r="F5" s="252">
        <f>F6+F7</f>
        <v>4589</v>
      </c>
    </row>
    <row r="6" spans="1:6" ht="12.75">
      <c r="A6" s="22"/>
      <c r="B6" s="4" t="s">
        <v>27</v>
      </c>
      <c r="C6" s="4" t="s">
        <v>28</v>
      </c>
      <c r="D6" s="117"/>
      <c r="E6" s="117">
        <v>3354</v>
      </c>
      <c r="F6" s="249">
        <v>3354</v>
      </c>
    </row>
    <row r="7" spans="1:6" ht="12.75">
      <c r="A7" s="22"/>
      <c r="B7" s="4" t="s">
        <v>7</v>
      </c>
      <c r="C7" s="4" t="s">
        <v>8</v>
      </c>
      <c r="D7" s="117"/>
      <c r="E7" s="117">
        <v>1235</v>
      </c>
      <c r="F7" s="249">
        <v>1235</v>
      </c>
    </row>
    <row r="8" spans="1:6" ht="12.75">
      <c r="A8" s="22"/>
      <c r="B8" s="4">
        <v>55</v>
      </c>
      <c r="C8" s="6" t="s">
        <v>9</v>
      </c>
      <c r="D8" s="8"/>
      <c r="E8" s="122">
        <v>2973</v>
      </c>
      <c r="F8" s="252">
        <f>F9+F10+F11+F13+F16+F17+F14+F15+F18+F12+F19</f>
        <v>2973</v>
      </c>
    </row>
    <row r="9" spans="1:6" ht="12.75">
      <c r="A9" s="22"/>
      <c r="B9" s="4" t="s">
        <v>10</v>
      </c>
      <c r="C9" s="4" t="s">
        <v>11</v>
      </c>
      <c r="D9" s="117"/>
      <c r="E9" s="117">
        <v>130</v>
      </c>
      <c r="F9" s="249">
        <v>130</v>
      </c>
    </row>
    <row r="10" spans="1:6" ht="12.75">
      <c r="A10" s="22"/>
      <c r="B10" s="4" t="s">
        <v>14</v>
      </c>
      <c r="C10" s="4" t="s">
        <v>15</v>
      </c>
      <c r="D10" s="117"/>
      <c r="E10" s="117">
        <v>180</v>
      </c>
      <c r="F10" s="249">
        <v>180</v>
      </c>
    </row>
    <row r="11" spans="1:6" ht="12.75">
      <c r="A11" s="22"/>
      <c r="B11" s="4" t="s">
        <v>16</v>
      </c>
      <c r="C11" s="4" t="s">
        <v>17</v>
      </c>
      <c r="D11" s="117"/>
      <c r="E11" s="117">
        <v>2087</v>
      </c>
      <c r="F11" s="249">
        <v>2087</v>
      </c>
    </row>
    <row r="12" spans="1:6" ht="12.75">
      <c r="A12" s="22"/>
      <c r="B12" s="4">
        <v>5513</v>
      </c>
      <c r="C12" s="4"/>
      <c r="D12" s="117"/>
      <c r="E12" s="117"/>
      <c r="F12" s="249"/>
    </row>
    <row r="13" spans="1:6" ht="12.75">
      <c r="A13" s="22"/>
      <c r="B13" s="4" t="s">
        <v>33</v>
      </c>
      <c r="C13" s="4" t="s">
        <v>70</v>
      </c>
      <c r="D13" s="106"/>
      <c r="E13" s="106">
        <v>331</v>
      </c>
      <c r="F13" s="249">
        <v>331</v>
      </c>
    </row>
    <row r="14" spans="1:6" ht="12.75">
      <c r="A14" s="22"/>
      <c r="B14" s="4">
        <v>5515</v>
      </c>
      <c r="C14" s="4"/>
      <c r="D14" s="106"/>
      <c r="E14" s="106"/>
      <c r="F14" s="249"/>
    </row>
    <row r="15" spans="1:6" ht="12.75">
      <c r="A15" s="22"/>
      <c r="B15" s="4">
        <v>5522</v>
      </c>
      <c r="C15" s="4"/>
      <c r="D15" s="106"/>
      <c r="E15" s="106">
        <v>15</v>
      </c>
      <c r="F15" s="249">
        <v>15</v>
      </c>
    </row>
    <row r="16" spans="1:6" ht="12.75">
      <c r="A16" s="22"/>
      <c r="B16" s="4" t="s">
        <v>102</v>
      </c>
      <c r="C16" s="4" t="s">
        <v>103</v>
      </c>
      <c r="D16" s="117"/>
      <c r="E16" s="117"/>
      <c r="F16" s="249"/>
    </row>
    <row r="17" spans="1:6" ht="13.5" thickBot="1">
      <c r="A17" s="82"/>
      <c r="B17" s="96" t="s">
        <v>20</v>
      </c>
      <c r="C17" s="96" t="s">
        <v>184</v>
      </c>
      <c r="D17" s="134"/>
      <c r="E17" s="134">
        <v>140</v>
      </c>
      <c r="F17" s="249">
        <v>140</v>
      </c>
    </row>
    <row r="18" spans="2:6" ht="12.75">
      <c r="B18">
        <v>5539</v>
      </c>
      <c r="E18">
        <v>90</v>
      </c>
      <c r="F18" s="249">
        <v>90</v>
      </c>
    </row>
    <row r="19" spans="2:6" ht="12.75">
      <c r="B19">
        <v>5540</v>
      </c>
      <c r="F19" s="249"/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9.140625" style="28" customWidth="1"/>
    <col min="3" max="3" width="30.57421875" style="28" customWidth="1"/>
    <col min="4" max="4" width="13.8515625" style="28" customWidth="1"/>
    <col min="5" max="5" width="9.57421875" style="28" bestFit="1" customWidth="1"/>
    <col min="6" max="6" width="9.140625" style="28" customWidth="1"/>
    <col min="7" max="7" width="4.140625" style="28" customWidth="1"/>
    <col min="8" max="16384" width="9.140625" style="28" customWidth="1"/>
  </cols>
  <sheetData>
    <row r="1" spans="1:4" ht="13.5" thickBot="1">
      <c r="A1" s="17" t="s">
        <v>254</v>
      </c>
      <c r="C1" s="17"/>
      <c r="D1" s="17"/>
    </row>
    <row r="2" spans="1:5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</row>
    <row r="3" spans="1:5" ht="15.75">
      <c r="A3" s="30"/>
      <c r="B3" s="23"/>
      <c r="C3" s="23"/>
      <c r="D3" s="121">
        <f>SUM(D4:D5)</f>
        <v>4552</v>
      </c>
      <c r="E3" s="121">
        <f>SUM(E4:E5)</f>
        <v>36660</v>
      </c>
    </row>
    <row r="4" spans="1:5" ht="12.75">
      <c r="A4" s="22" t="s">
        <v>104</v>
      </c>
      <c r="B4" s="4">
        <v>15</v>
      </c>
      <c r="C4" s="6" t="s">
        <v>56</v>
      </c>
      <c r="D4" s="116"/>
      <c r="E4" s="116">
        <v>35000</v>
      </c>
    </row>
    <row r="5" spans="1:5" ht="12.75">
      <c r="A5" s="22" t="s">
        <v>104</v>
      </c>
      <c r="B5" s="4">
        <v>55</v>
      </c>
      <c r="C5" s="6" t="s">
        <v>9</v>
      </c>
      <c r="D5" s="116">
        <f>D6+D7+D8</f>
        <v>4552</v>
      </c>
      <c r="E5" s="116">
        <f>E6+E7+E8</f>
        <v>1660</v>
      </c>
    </row>
    <row r="6" spans="1:5" ht="12.75">
      <c r="A6" s="22"/>
      <c r="B6" s="4" t="s">
        <v>10</v>
      </c>
      <c r="C6" s="4" t="s">
        <v>11</v>
      </c>
      <c r="D6" s="106">
        <v>80</v>
      </c>
      <c r="E6" s="106">
        <v>80</v>
      </c>
    </row>
    <row r="7" spans="1:5" ht="12.75">
      <c r="A7" s="22"/>
      <c r="B7" s="4" t="s">
        <v>68</v>
      </c>
      <c r="C7" s="4" t="s">
        <v>67</v>
      </c>
      <c r="D7" s="117">
        <v>4392</v>
      </c>
      <c r="E7" s="117">
        <v>1500</v>
      </c>
    </row>
    <row r="8" spans="1:5" ht="13.5" thickBot="1">
      <c r="A8" s="82"/>
      <c r="B8" s="83" t="s">
        <v>20</v>
      </c>
      <c r="C8" s="83" t="s">
        <v>21</v>
      </c>
      <c r="D8" s="120">
        <v>80</v>
      </c>
      <c r="E8" s="120">
        <v>80</v>
      </c>
    </row>
    <row r="12" spans="3:5" ht="12.75">
      <c r="C12" s="17"/>
      <c r="D12" s="17"/>
      <c r="E12" s="47"/>
    </row>
    <row r="13" ht="12.75">
      <c r="E13" s="41"/>
    </row>
    <row r="14" ht="12.75">
      <c r="E14" s="41"/>
    </row>
    <row r="15" ht="12.75">
      <c r="E15" s="41"/>
    </row>
    <row r="16" ht="12.75">
      <c r="E16" s="47"/>
    </row>
    <row r="17" ht="12.75">
      <c r="E17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2" width="9.140625" style="28" customWidth="1"/>
    <col min="3" max="3" width="33.28125" style="28" customWidth="1"/>
    <col min="4" max="5" width="12.7109375" style="28" customWidth="1"/>
    <col min="6" max="6" width="14.57421875" style="28" customWidth="1"/>
    <col min="7" max="16384" width="9.140625" style="28" customWidth="1"/>
  </cols>
  <sheetData>
    <row r="1" spans="1:2" s="17" customFormat="1" ht="13.5" thickBot="1">
      <c r="A1" s="17" t="s">
        <v>255</v>
      </c>
      <c r="B1" s="17" t="s">
        <v>332</v>
      </c>
    </row>
    <row r="2" spans="1:6" s="46" customFormat="1" ht="13.5" thickBot="1">
      <c r="A2" s="21" t="s">
        <v>320</v>
      </c>
      <c r="B2" s="97" t="s">
        <v>1</v>
      </c>
      <c r="C2" s="97" t="s">
        <v>2</v>
      </c>
      <c r="D2" s="72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121">
        <f>D4+D8</f>
        <v>15350</v>
      </c>
      <c r="E3" s="121">
        <v>12002</v>
      </c>
      <c r="F3" s="121">
        <f>F4+F8</f>
        <v>14000</v>
      </c>
    </row>
    <row r="4" spans="1:6" ht="12.75">
      <c r="A4" s="22" t="s">
        <v>105</v>
      </c>
      <c r="B4" s="4">
        <v>50</v>
      </c>
      <c r="C4" s="6" t="s">
        <v>3</v>
      </c>
      <c r="D4" s="116">
        <f>D6+D7</f>
        <v>3350</v>
      </c>
      <c r="E4" s="116">
        <v>3226</v>
      </c>
      <c r="F4" s="116">
        <f>F6+F7</f>
        <v>4000</v>
      </c>
    </row>
    <row r="5" spans="1:6" ht="12.75">
      <c r="A5" s="22"/>
      <c r="B5" s="4"/>
      <c r="C5" s="6"/>
      <c r="D5" s="116"/>
      <c r="E5" s="117">
        <v>2400</v>
      </c>
      <c r="F5" s="116"/>
    </row>
    <row r="6" spans="1:6" ht="12.75">
      <c r="A6" s="22"/>
      <c r="B6" s="4" t="s">
        <v>106</v>
      </c>
      <c r="C6" s="4" t="s">
        <v>107</v>
      </c>
      <c r="D6" s="117">
        <v>2500</v>
      </c>
      <c r="E6" s="117">
        <v>826</v>
      </c>
      <c r="F6" s="117">
        <v>3000</v>
      </c>
    </row>
    <row r="7" spans="1:6" ht="12.75">
      <c r="A7" s="22"/>
      <c r="B7" s="4" t="s">
        <v>7</v>
      </c>
      <c r="C7" s="4" t="s">
        <v>8</v>
      </c>
      <c r="D7" s="117">
        <v>850</v>
      </c>
      <c r="F7" s="117">
        <v>1000</v>
      </c>
    </row>
    <row r="8" spans="1:6" ht="13.5" thickBot="1">
      <c r="A8" s="22"/>
      <c r="B8" s="4">
        <v>55</v>
      </c>
      <c r="C8" s="6" t="s">
        <v>9</v>
      </c>
      <c r="D8" s="116">
        <v>12000</v>
      </c>
      <c r="E8" s="118">
        <v>8776</v>
      </c>
      <c r="F8" s="116">
        <v>10000</v>
      </c>
    </row>
    <row r="9" spans="1:6" ht="13.5" thickBot="1">
      <c r="A9" s="82"/>
      <c r="B9" s="83" t="s">
        <v>10</v>
      </c>
      <c r="C9" s="83" t="s">
        <v>11</v>
      </c>
      <c r="D9" s="118">
        <v>12000</v>
      </c>
      <c r="E9" s="28">
        <v>1480</v>
      </c>
      <c r="F9" s="118">
        <v>10000</v>
      </c>
    </row>
    <row r="10" spans="2:5" ht="12.75">
      <c r="B10" s="28">
        <v>5540</v>
      </c>
      <c r="E10" s="28">
        <v>7296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1" sqref="F11"/>
    </sheetView>
  </sheetViews>
  <sheetFormatPr defaultColWidth="9.140625" defaultRowHeight="12.75"/>
  <cols>
    <col min="1" max="1" width="14.140625" style="0" bestFit="1" customWidth="1"/>
    <col min="3" max="3" width="49.140625" style="0" bestFit="1" customWidth="1"/>
    <col min="5" max="5" width="9.57421875" style="0" bestFit="1" customWidth="1"/>
    <col min="6" max="6" width="9.57421875" style="239" bestFit="1" customWidth="1"/>
  </cols>
  <sheetData>
    <row r="1" spans="1:5" ht="13.5" thickBot="1">
      <c r="A1" s="17" t="s">
        <v>444</v>
      </c>
      <c r="B1" s="17"/>
      <c r="C1" s="17"/>
      <c r="D1" s="17"/>
      <c r="E1" s="17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30"/>
      <c r="B3" s="23"/>
      <c r="C3" s="23"/>
      <c r="D3" s="86">
        <v>618390</v>
      </c>
      <c r="E3" s="253">
        <f>E6+E7+E11+E4</f>
        <v>147701</v>
      </c>
      <c r="F3" s="121">
        <f>F6+F7+F11+F4</f>
        <v>160388</v>
      </c>
    </row>
    <row r="4" spans="1:6" ht="12.75">
      <c r="A4" s="22" t="s">
        <v>356</v>
      </c>
      <c r="B4" s="4">
        <v>15</v>
      </c>
      <c r="C4" s="6" t="s">
        <v>56</v>
      </c>
      <c r="D4" s="8">
        <v>0</v>
      </c>
      <c r="E4" s="249"/>
      <c r="F4" s="249"/>
    </row>
    <row r="5" spans="1:6" ht="12.75">
      <c r="A5" s="22"/>
      <c r="B5" s="4">
        <v>15</v>
      </c>
      <c r="C5" s="6" t="s">
        <v>57</v>
      </c>
      <c r="D5" s="6"/>
      <c r="E5" s="249"/>
      <c r="F5" s="249"/>
    </row>
    <row r="6" spans="1:6" ht="12.75">
      <c r="A6" s="22"/>
      <c r="B6" s="4"/>
      <c r="C6" s="10" t="s">
        <v>379</v>
      </c>
      <c r="D6" s="8"/>
      <c r="E6" s="249"/>
      <c r="F6" s="249"/>
    </row>
    <row r="7" spans="1:6" ht="12.75">
      <c r="A7" s="22"/>
      <c r="B7" s="4">
        <v>50</v>
      </c>
      <c r="C7" s="6" t="s">
        <v>3</v>
      </c>
      <c r="D7" s="8">
        <v>0</v>
      </c>
      <c r="E7" s="256">
        <f>E8+E10+E9</f>
        <v>121220</v>
      </c>
      <c r="F7" s="256">
        <f>F8+F10+F9</f>
        <v>133907</v>
      </c>
    </row>
    <row r="8" spans="1:6" ht="12.75">
      <c r="A8" s="22"/>
      <c r="B8" s="4" t="s">
        <v>27</v>
      </c>
      <c r="C8" s="4" t="s">
        <v>28</v>
      </c>
      <c r="D8" s="117"/>
      <c r="E8" s="249">
        <v>90626</v>
      </c>
      <c r="F8" s="268">
        <v>100230</v>
      </c>
    </row>
    <row r="9" spans="1:6" ht="12.75">
      <c r="A9" s="22"/>
      <c r="B9" s="4" t="s">
        <v>91</v>
      </c>
      <c r="C9" s="4" t="s">
        <v>353</v>
      </c>
      <c r="D9" s="117"/>
      <c r="E9" s="249"/>
      <c r="F9" s="249"/>
    </row>
    <row r="10" spans="1:6" ht="12.75">
      <c r="A10" s="22"/>
      <c r="B10" s="4" t="s">
        <v>7</v>
      </c>
      <c r="C10" s="4" t="s">
        <v>8</v>
      </c>
      <c r="D10" s="136">
        <v>0</v>
      </c>
      <c r="E10" s="249">
        <v>30594</v>
      </c>
      <c r="F10" s="268">
        <v>33677</v>
      </c>
    </row>
    <row r="11" spans="1:6" ht="12.75">
      <c r="A11" s="22"/>
      <c r="B11" s="4">
        <v>55</v>
      </c>
      <c r="C11" s="6" t="s">
        <v>9</v>
      </c>
      <c r="D11" s="8">
        <v>0</v>
      </c>
      <c r="E11" s="230">
        <f>SUM(E12:E26)</f>
        <v>26481</v>
      </c>
      <c r="F11" s="230">
        <f>SUM(F12:F26)</f>
        <v>26481</v>
      </c>
    </row>
    <row r="12" spans="1:6" ht="12.75">
      <c r="A12" s="22"/>
      <c r="B12" s="4" t="s">
        <v>10</v>
      </c>
      <c r="C12" s="4" t="s">
        <v>11</v>
      </c>
      <c r="D12" s="117"/>
      <c r="E12" s="249">
        <v>567</v>
      </c>
      <c r="F12" s="249">
        <v>567</v>
      </c>
    </row>
    <row r="13" spans="1:6" ht="12.75">
      <c r="A13" s="22"/>
      <c r="B13" s="4" t="s">
        <v>12</v>
      </c>
      <c r="C13" s="4" t="s">
        <v>13</v>
      </c>
      <c r="D13" s="113"/>
      <c r="E13" s="249"/>
      <c r="F13" s="249"/>
    </row>
    <row r="14" spans="1:6" ht="12.75">
      <c r="A14" s="22"/>
      <c r="B14" s="4" t="s">
        <v>14</v>
      </c>
      <c r="C14" s="4" t="s">
        <v>15</v>
      </c>
      <c r="D14" s="117"/>
      <c r="E14" s="249">
        <v>300</v>
      </c>
      <c r="F14" s="249">
        <v>300</v>
      </c>
    </row>
    <row r="15" spans="1:6" ht="12.75">
      <c r="A15" s="22"/>
      <c r="B15" s="4" t="s">
        <v>16</v>
      </c>
      <c r="C15" s="4" t="s">
        <v>17</v>
      </c>
      <c r="D15" s="117"/>
      <c r="E15" s="249">
        <v>10982</v>
      </c>
      <c r="F15" s="249">
        <v>10982</v>
      </c>
    </row>
    <row r="16" spans="1:6" ht="12.75">
      <c r="A16" s="22"/>
      <c r="B16" s="4" t="s">
        <v>68</v>
      </c>
      <c r="C16" s="4" t="s">
        <v>67</v>
      </c>
      <c r="D16" s="106"/>
      <c r="E16" s="249"/>
      <c r="F16" s="249"/>
    </row>
    <row r="17" spans="1:6" ht="12.75">
      <c r="A17" s="22"/>
      <c r="B17" s="4" t="s">
        <v>31</v>
      </c>
      <c r="C17" s="4" t="s">
        <v>69</v>
      </c>
      <c r="D17" s="117"/>
      <c r="E17" s="249">
        <v>720</v>
      </c>
      <c r="F17" s="249">
        <v>720</v>
      </c>
    </row>
    <row r="18" spans="1:6" ht="12.75">
      <c r="A18" s="22"/>
      <c r="B18" s="4" t="s">
        <v>33</v>
      </c>
      <c r="C18" s="4" t="s">
        <v>108</v>
      </c>
      <c r="D18" s="117"/>
      <c r="E18" s="249">
        <v>1081</v>
      </c>
      <c r="F18" s="249">
        <v>1081</v>
      </c>
    </row>
    <row r="19" spans="1:6" ht="12.75">
      <c r="A19" s="22"/>
      <c r="B19" s="4" t="s">
        <v>60</v>
      </c>
      <c r="C19" s="4" t="s">
        <v>95</v>
      </c>
      <c r="D19" s="157"/>
      <c r="E19" s="249">
        <v>1490</v>
      </c>
      <c r="F19" s="249">
        <v>1490</v>
      </c>
    </row>
    <row r="20" spans="1:6" ht="12.75">
      <c r="A20" s="22"/>
      <c r="B20" s="4" t="s">
        <v>37</v>
      </c>
      <c r="C20" s="4" t="s">
        <v>38</v>
      </c>
      <c r="D20" s="106"/>
      <c r="E20" s="249"/>
      <c r="F20" s="249"/>
    </row>
    <row r="21" spans="1:6" ht="12.75">
      <c r="A21" s="22"/>
      <c r="B21" s="4" t="s">
        <v>18</v>
      </c>
      <c r="C21" s="4" t="s">
        <v>19</v>
      </c>
      <c r="D21" s="117"/>
      <c r="E21" s="249">
        <v>7424</v>
      </c>
      <c r="F21" s="249">
        <v>7424</v>
      </c>
    </row>
    <row r="22" spans="1:6" ht="12.75">
      <c r="A22" s="22"/>
      <c r="B22" s="4" t="s">
        <v>40</v>
      </c>
      <c r="C22" s="4" t="s">
        <v>109</v>
      </c>
      <c r="D22" s="117"/>
      <c r="E22" s="249">
        <v>230</v>
      </c>
      <c r="F22" s="249">
        <v>230</v>
      </c>
    </row>
    <row r="23" spans="1:6" ht="12.75">
      <c r="A23" s="22"/>
      <c r="B23" s="4" t="s">
        <v>96</v>
      </c>
      <c r="C23" s="4" t="s">
        <v>97</v>
      </c>
      <c r="D23" s="117"/>
      <c r="E23" s="249">
        <v>1375</v>
      </c>
      <c r="F23" s="249">
        <v>1375</v>
      </c>
    </row>
    <row r="24" spans="1:6" ht="12.75">
      <c r="A24" s="22"/>
      <c r="B24" s="4" t="s">
        <v>20</v>
      </c>
      <c r="C24" s="4" t="s">
        <v>21</v>
      </c>
      <c r="D24" s="117"/>
      <c r="E24" s="249">
        <v>2112</v>
      </c>
      <c r="F24" s="249">
        <v>2112</v>
      </c>
    </row>
    <row r="25" spans="1:6" ht="12.75">
      <c r="A25" s="175"/>
      <c r="B25" s="176">
        <v>5540</v>
      </c>
      <c r="C25" s="176"/>
      <c r="D25" s="170"/>
      <c r="E25" s="249">
        <v>200</v>
      </c>
      <c r="F25" s="249">
        <v>200</v>
      </c>
    </row>
    <row r="26" spans="1:6" ht="13.5" thickBot="1">
      <c r="A26" s="82"/>
      <c r="B26" s="83" t="s">
        <v>190</v>
      </c>
      <c r="C26" s="96" t="s">
        <v>189</v>
      </c>
      <c r="D26" s="137"/>
      <c r="E26" s="137"/>
      <c r="F26" s="249"/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23" sqref="I23"/>
    </sheetView>
  </sheetViews>
  <sheetFormatPr defaultColWidth="9.140625" defaultRowHeight="12.75"/>
  <cols>
    <col min="1" max="1" width="14.140625" style="0" bestFit="1" customWidth="1"/>
    <col min="2" max="2" width="8.140625" style="0" bestFit="1" customWidth="1"/>
    <col min="3" max="3" width="49.140625" style="0" bestFit="1" customWidth="1"/>
    <col min="4" max="4" width="7.57421875" style="0" bestFit="1" customWidth="1"/>
    <col min="5" max="5" width="9.7109375" style="0" customWidth="1"/>
    <col min="6" max="6" width="9.57421875" style="239" bestFit="1" customWidth="1"/>
  </cols>
  <sheetData>
    <row r="1" spans="1:5" ht="13.5" thickBot="1">
      <c r="A1" s="17" t="s">
        <v>445</v>
      </c>
      <c r="B1" s="17"/>
      <c r="C1" s="17"/>
      <c r="D1" s="17"/>
      <c r="E1" s="17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30"/>
      <c r="B3" s="23"/>
      <c r="C3" s="23"/>
      <c r="D3" s="86">
        <v>618390</v>
      </c>
      <c r="E3" s="253">
        <v>252931</v>
      </c>
      <c r="F3" s="121">
        <f>F6+F7+F11+F4</f>
        <v>267108</v>
      </c>
    </row>
    <row r="4" spans="1:6" ht="12.75">
      <c r="A4" s="22" t="s">
        <v>356</v>
      </c>
      <c r="B4" s="4">
        <v>15</v>
      </c>
      <c r="C4" s="6" t="s">
        <v>56</v>
      </c>
      <c r="D4" s="8">
        <v>0</v>
      </c>
      <c r="E4" s="249"/>
      <c r="F4" s="249"/>
    </row>
    <row r="5" spans="1:6" ht="12.75">
      <c r="A5" s="22"/>
      <c r="B5" s="4">
        <v>15</v>
      </c>
      <c r="C5" s="6" t="s">
        <v>57</v>
      </c>
      <c r="D5" s="6"/>
      <c r="E5" s="249"/>
      <c r="F5" s="249"/>
    </row>
    <row r="6" spans="1:6" ht="12.75">
      <c r="A6" s="22"/>
      <c r="B6" s="4"/>
      <c r="C6" s="10" t="s">
        <v>379</v>
      </c>
      <c r="D6" s="8"/>
      <c r="E6" s="249"/>
      <c r="F6" s="249"/>
    </row>
    <row r="7" spans="1:6" ht="12.75">
      <c r="A7" s="22"/>
      <c r="B7" s="4">
        <v>50</v>
      </c>
      <c r="C7" s="6" t="s">
        <v>3</v>
      </c>
      <c r="D7" s="8">
        <v>0</v>
      </c>
      <c r="E7" s="256">
        <v>207991</v>
      </c>
      <c r="F7" s="256">
        <f>F8+F10+F9</f>
        <v>222168</v>
      </c>
    </row>
    <row r="8" spans="1:6" ht="12.75">
      <c r="A8" s="22"/>
      <c r="B8" s="4" t="s">
        <v>27</v>
      </c>
      <c r="C8" s="4" t="s">
        <v>28</v>
      </c>
      <c r="D8" s="117"/>
      <c r="E8" s="249">
        <v>155451</v>
      </c>
      <c r="F8" s="268">
        <v>166294</v>
      </c>
    </row>
    <row r="9" spans="1:6" ht="12.75">
      <c r="A9" s="22"/>
      <c r="B9" s="4" t="s">
        <v>91</v>
      </c>
      <c r="C9" s="4" t="s">
        <v>353</v>
      </c>
      <c r="D9" s="117"/>
      <c r="E9" s="249"/>
      <c r="F9" s="249"/>
    </row>
    <row r="10" spans="1:6" ht="12.75">
      <c r="A10" s="22"/>
      <c r="B10" s="4" t="s">
        <v>7</v>
      </c>
      <c r="C10" s="4" t="s">
        <v>8</v>
      </c>
      <c r="D10" s="136">
        <v>0</v>
      </c>
      <c r="E10" s="249">
        <v>52540</v>
      </c>
      <c r="F10" s="268">
        <v>55874</v>
      </c>
    </row>
    <row r="11" spans="1:6" ht="12.75">
      <c r="A11" s="22"/>
      <c r="B11" s="4">
        <v>55</v>
      </c>
      <c r="C11" s="6" t="s">
        <v>9</v>
      </c>
      <c r="D11" s="8">
        <v>0</v>
      </c>
      <c r="E11" s="230">
        <v>44940</v>
      </c>
      <c r="F11" s="230">
        <f>SUM(F12:F26)</f>
        <v>44940</v>
      </c>
    </row>
    <row r="12" spans="1:6" ht="12.75">
      <c r="A12" s="22"/>
      <c r="B12" s="4" t="s">
        <v>10</v>
      </c>
      <c r="C12" s="4" t="s">
        <v>11</v>
      </c>
      <c r="D12" s="117"/>
      <c r="E12" s="249">
        <v>617</v>
      </c>
      <c r="F12" s="249">
        <v>617</v>
      </c>
    </row>
    <row r="13" spans="1:6" ht="12.75">
      <c r="A13" s="22"/>
      <c r="B13" s="4" t="s">
        <v>12</v>
      </c>
      <c r="C13" s="4" t="s">
        <v>13</v>
      </c>
      <c r="D13" s="113"/>
      <c r="E13" s="249"/>
      <c r="F13" s="249"/>
    </row>
    <row r="14" spans="1:6" ht="12.75">
      <c r="A14" s="22"/>
      <c r="B14" s="4" t="s">
        <v>14</v>
      </c>
      <c r="C14" s="4" t="s">
        <v>15</v>
      </c>
      <c r="D14" s="117"/>
      <c r="E14" s="249">
        <v>613</v>
      </c>
      <c r="F14" s="249">
        <v>613</v>
      </c>
    </row>
    <row r="15" spans="1:6" ht="12.75">
      <c r="A15" s="22"/>
      <c r="B15" s="4" t="s">
        <v>16</v>
      </c>
      <c r="C15" s="4" t="s">
        <v>17</v>
      </c>
      <c r="D15" s="117"/>
      <c r="E15" s="249">
        <v>25133</v>
      </c>
      <c r="F15" s="249">
        <v>25133</v>
      </c>
    </row>
    <row r="16" spans="1:6" ht="12.75">
      <c r="A16" s="22"/>
      <c r="B16" s="4" t="s">
        <v>68</v>
      </c>
      <c r="C16" s="4" t="s">
        <v>67</v>
      </c>
      <c r="D16" s="106"/>
      <c r="E16" s="249">
        <v>701</v>
      </c>
      <c r="F16" s="249">
        <v>701</v>
      </c>
    </row>
    <row r="17" spans="1:6" ht="12.75">
      <c r="A17" s="22"/>
      <c r="B17" s="4" t="s">
        <v>31</v>
      </c>
      <c r="C17" s="4" t="s">
        <v>69</v>
      </c>
      <c r="D17" s="117"/>
      <c r="E17" s="249">
        <v>120</v>
      </c>
      <c r="F17" s="249">
        <v>120</v>
      </c>
    </row>
    <row r="18" spans="1:6" ht="12.75">
      <c r="A18" s="22"/>
      <c r="B18" s="4" t="s">
        <v>33</v>
      </c>
      <c r="C18" s="4" t="s">
        <v>108</v>
      </c>
      <c r="D18" s="117"/>
      <c r="E18" s="249">
        <v>1611</v>
      </c>
      <c r="F18" s="249">
        <v>1611</v>
      </c>
    </row>
    <row r="19" spans="1:6" ht="12.75">
      <c r="A19" s="22"/>
      <c r="B19" s="4" t="s">
        <v>60</v>
      </c>
      <c r="C19" s="4" t="s">
        <v>95</v>
      </c>
      <c r="D19" s="157"/>
      <c r="E19" s="249">
        <v>3673</v>
      </c>
      <c r="F19" s="249">
        <v>3673</v>
      </c>
    </row>
    <row r="20" spans="1:6" ht="12.75">
      <c r="A20" s="22"/>
      <c r="B20" s="4" t="s">
        <v>37</v>
      </c>
      <c r="C20" s="4" t="s">
        <v>38</v>
      </c>
      <c r="D20" s="106"/>
      <c r="E20" s="249">
        <v>0</v>
      </c>
      <c r="F20" s="249">
        <v>0</v>
      </c>
    </row>
    <row r="21" spans="1:6" ht="12.75">
      <c r="A21" s="22"/>
      <c r="B21" s="4" t="s">
        <v>18</v>
      </c>
      <c r="C21" s="4" t="s">
        <v>19</v>
      </c>
      <c r="D21" s="117"/>
      <c r="E21" s="249">
        <v>8238</v>
      </c>
      <c r="F21" s="249">
        <v>8238</v>
      </c>
    </row>
    <row r="22" spans="1:6" ht="12.75">
      <c r="A22" s="22"/>
      <c r="B22" s="4" t="s">
        <v>40</v>
      </c>
      <c r="C22" s="4" t="s">
        <v>109</v>
      </c>
      <c r="D22" s="117"/>
      <c r="E22" s="249">
        <v>331</v>
      </c>
      <c r="F22" s="249">
        <v>331</v>
      </c>
    </row>
    <row r="23" spans="1:6" ht="12.75">
      <c r="A23" s="22"/>
      <c r="B23" s="4" t="s">
        <v>96</v>
      </c>
      <c r="C23" s="4" t="s">
        <v>97</v>
      </c>
      <c r="D23" s="117"/>
      <c r="E23" s="249">
        <v>2750</v>
      </c>
      <c r="F23" s="249">
        <v>2750</v>
      </c>
    </row>
    <row r="24" spans="1:6" ht="12.75">
      <c r="A24" s="22"/>
      <c r="B24" s="4" t="s">
        <v>20</v>
      </c>
      <c r="C24" s="4" t="s">
        <v>21</v>
      </c>
      <c r="D24" s="117"/>
      <c r="E24" s="249">
        <v>1083</v>
      </c>
      <c r="F24" s="249">
        <v>1083</v>
      </c>
    </row>
    <row r="25" spans="1:6" ht="12.75">
      <c r="A25" s="175"/>
      <c r="B25" s="176">
        <v>5540</v>
      </c>
      <c r="C25" s="176"/>
      <c r="D25" s="170"/>
      <c r="E25" s="249">
        <v>70</v>
      </c>
      <c r="F25" s="249">
        <v>70</v>
      </c>
    </row>
    <row r="26" spans="1:6" ht="13.5" thickBot="1">
      <c r="A26" s="82"/>
      <c r="B26" s="83" t="s">
        <v>190</v>
      </c>
      <c r="C26" s="96" t="s">
        <v>189</v>
      </c>
      <c r="D26" s="137"/>
      <c r="E26" s="137"/>
      <c r="F26" s="249"/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2" width="9.140625" style="28" customWidth="1"/>
    <col min="3" max="3" width="41.140625" style="28" customWidth="1"/>
    <col min="4" max="4" width="11.421875" style="28" customWidth="1"/>
    <col min="5" max="5" width="11.421875" style="28" bestFit="1" customWidth="1"/>
    <col min="6" max="6" width="14.421875" style="28" customWidth="1"/>
    <col min="7" max="16384" width="9.140625" style="28" customWidth="1"/>
  </cols>
  <sheetData>
    <row r="1" s="17" customFormat="1" ht="13.5" thickBot="1">
      <c r="A1" s="17" t="s">
        <v>256</v>
      </c>
    </row>
    <row r="2" spans="1:5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</row>
    <row r="3" spans="1:6" ht="15.75">
      <c r="A3" s="30"/>
      <c r="B3" s="23"/>
      <c r="C3" s="23"/>
      <c r="D3" s="121">
        <f>D6+D7+D11+D4</f>
        <v>319750</v>
      </c>
      <c r="E3" s="121">
        <f>E6+E7+E11+E4</f>
        <v>319350</v>
      </c>
      <c r="F3" s="26"/>
    </row>
    <row r="4" spans="1:6" ht="12.75">
      <c r="A4" s="22" t="s">
        <v>356</v>
      </c>
      <c r="B4" s="4">
        <v>15</v>
      </c>
      <c r="C4" s="6" t="s">
        <v>56</v>
      </c>
      <c r="D4" s="116">
        <v>0</v>
      </c>
      <c r="E4" s="116">
        <v>0</v>
      </c>
      <c r="F4" s="93"/>
    </row>
    <row r="5" spans="1:6" ht="12.75">
      <c r="A5" s="22"/>
      <c r="B5" s="4">
        <v>15</v>
      </c>
      <c r="C5" s="6" t="s">
        <v>57</v>
      </c>
      <c r="D5" s="106"/>
      <c r="E5" s="106"/>
      <c r="F5" s="12"/>
    </row>
    <row r="6" spans="1:6" ht="12.75">
      <c r="A6" s="22"/>
      <c r="B6" s="4"/>
      <c r="C6" s="10" t="s">
        <v>379</v>
      </c>
      <c r="D6" s="116">
        <v>0</v>
      </c>
      <c r="E6" s="116">
        <v>0</v>
      </c>
      <c r="F6" s="12"/>
    </row>
    <row r="7" spans="1:6" ht="12.75">
      <c r="A7" s="22"/>
      <c r="B7" s="4">
        <v>50</v>
      </c>
      <c r="C7" s="6" t="s">
        <v>3</v>
      </c>
      <c r="D7" s="135">
        <f>D8+D10+D9</f>
        <v>256200</v>
      </c>
      <c r="E7" s="135">
        <f>E8+E10+E9</f>
        <v>256200</v>
      </c>
      <c r="F7" s="42"/>
    </row>
    <row r="8" spans="1:6" ht="12.75">
      <c r="A8" s="22"/>
      <c r="B8" s="4" t="s">
        <v>27</v>
      </c>
      <c r="C8" s="4" t="s">
        <v>28</v>
      </c>
      <c r="D8" s="117">
        <v>189200</v>
      </c>
      <c r="E8" s="117">
        <v>189200</v>
      </c>
      <c r="F8" s="42"/>
    </row>
    <row r="9" spans="1:5" ht="12.75">
      <c r="A9" s="22"/>
      <c r="B9" s="4" t="s">
        <v>91</v>
      </c>
      <c r="C9" s="4" t="s">
        <v>353</v>
      </c>
      <c r="D9" s="117">
        <v>2000</v>
      </c>
      <c r="E9" s="117">
        <v>2000</v>
      </c>
    </row>
    <row r="10" spans="1:6" ht="12.75">
      <c r="A10" s="22"/>
      <c r="B10" s="4" t="s">
        <v>7</v>
      </c>
      <c r="C10" s="4" t="s">
        <v>8</v>
      </c>
      <c r="D10" s="136">
        <v>65000</v>
      </c>
      <c r="E10" s="136">
        <v>65000</v>
      </c>
      <c r="F10" s="26"/>
    </row>
    <row r="11" spans="1:6" ht="12.75">
      <c r="A11" s="22"/>
      <c r="B11" s="4">
        <v>55</v>
      </c>
      <c r="C11" s="6" t="s">
        <v>9</v>
      </c>
      <c r="D11" s="116">
        <f>SUM(D12:D25)</f>
        <v>63550</v>
      </c>
      <c r="E11" s="116">
        <f>SUM(E12:E25)</f>
        <v>63150</v>
      </c>
      <c r="F11" s="26"/>
    </row>
    <row r="12" spans="1:6" ht="12.75">
      <c r="A12" s="22"/>
      <c r="B12" s="4" t="s">
        <v>10</v>
      </c>
      <c r="C12" s="4" t="s">
        <v>11</v>
      </c>
      <c r="D12" s="117">
        <v>2000</v>
      </c>
      <c r="E12" s="117">
        <v>2000</v>
      </c>
      <c r="F12" s="42"/>
    </row>
    <row r="13" spans="1:6" ht="12.75">
      <c r="A13" s="22"/>
      <c r="B13" s="4" t="s">
        <v>12</v>
      </c>
      <c r="C13" s="4" t="s">
        <v>13</v>
      </c>
      <c r="D13" s="113">
        <v>200</v>
      </c>
      <c r="E13" s="113">
        <v>200</v>
      </c>
      <c r="F13" s="42"/>
    </row>
    <row r="14" spans="1:6" ht="12.75">
      <c r="A14" s="22"/>
      <c r="B14" s="4" t="s">
        <v>14</v>
      </c>
      <c r="C14" s="4" t="s">
        <v>15</v>
      </c>
      <c r="D14" s="117">
        <v>3000</v>
      </c>
      <c r="E14" s="117">
        <v>3000</v>
      </c>
      <c r="F14" s="42"/>
    </row>
    <row r="15" spans="1:6" ht="12.75">
      <c r="A15" s="22"/>
      <c r="B15" s="4" t="s">
        <v>16</v>
      </c>
      <c r="C15" s="4" t="s">
        <v>17</v>
      </c>
      <c r="D15" s="117">
        <v>23000</v>
      </c>
      <c r="E15" s="117">
        <v>23000</v>
      </c>
      <c r="F15" s="26"/>
    </row>
    <row r="16" spans="1:6" ht="12.75">
      <c r="A16" s="22"/>
      <c r="B16" s="4" t="s">
        <v>68</v>
      </c>
      <c r="C16" s="4" t="s">
        <v>67</v>
      </c>
      <c r="D16" s="117">
        <v>500</v>
      </c>
      <c r="E16" s="117">
        <v>500</v>
      </c>
      <c r="F16" s="12"/>
    </row>
    <row r="17" spans="1:6" ht="12.75">
      <c r="A17" s="22"/>
      <c r="B17" s="4" t="s">
        <v>31</v>
      </c>
      <c r="C17" s="4" t="s">
        <v>69</v>
      </c>
      <c r="D17" s="117">
        <v>1000</v>
      </c>
      <c r="E17" s="117">
        <v>1000</v>
      </c>
      <c r="F17" s="26"/>
    </row>
    <row r="18" spans="1:6" ht="12.75">
      <c r="A18" s="22"/>
      <c r="B18" s="4" t="s">
        <v>33</v>
      </c>
      <c r="C18" s="4" t="s">
        <v>108</v>
      </c>
      <c r="D18" s="117">
        <v>2000</v>
      </c>
      <c r="E18" s="117">
        <v>1800</v>
      </c>
      <c r="F18" s="26"/>
    </row>
    <row r="19" spans="1:6" ht="12.75">
      <c r="A19" s="22"/>
      <c r="B19" s="4" t="s">
        <v>60</v>
      </c>
      <c r="C19" s="4" t="s">
        <v>95</v>
      </c>
      <c r="D19" s="157">
        <v>2000</v>
      </c>
      <c r="E19" s="157">
        <v>2000</v>
      </c>
      <c r="F19" s="42"/>
    </row>
    <row r="20" spans="1:6" ht="12.75">
      <c r="A20" s="22"/>
      <c r="B20" s="4" t="s">
        <v>37</v>
      </c>
      <c r="C20" s="4" t="s">
        <v>38</v>
      </c>
      <c r="D20" s="106"/>
      <c r="E20" s="106"/>
      <c r="F20" s="12"/>
    </row>
    <row r="21" spans="1:6" ht="12.75">
      <c r="A21" s="22"/>
      <c r="B21" s="4" t="s">
        <v>18</v>
      </c>
      <c r="C21" s="4" t="s">
        <v>19</v>
      </c>
      <c r="D21" s="117">
        <v>22000</v>
      </c>
      <c r="E21" s="117">
        <v>22000</v>
      </c>
      <c r="F21" s="42"/>
    </row>
    <row r="22" spans="1:6" ht="12.75">
      <c r="A22" s="22"/>
      <c r="B22" s="4" t="s">
        <v>40</v>
      </c>
      <c r="C22" s="4" t="s">
        <v>109</v>
      </c>
      <c r="D22" s="117">
        <v>1000</v>
      </c>
      <c r="E22" s="117">
        <v>800</v>
      </c>
      <c r="F22" s="26"/>
    </row>
    <row r="23" spans="1:6" ht="12.75">
      <c r="A23" s="22"/>
      <c r="B23" s="4" t="s">
        <v>96</v>
      </c>
      <c r="C23" s="4" t="s">
        <v>97</v>
      </c>
      <c r="D23" s="117">
        <v>5000</v>
      </c>
      <c r="E23" s="117">
        <v>5000</v>
      </c>
      <c r="F23" s="42"/>
    </row>
    <row r="24" spans="1:6" ht="12.75">
      <c r="A24" s="22"/>
      <c r="B24" s="4" t="s">
        <v>20</v>
      </c>
      <c r="C24" s="4" t="s">
        <v>21</v>
      </c>
      <c r="D24" s="117">
        <v>1800</v>
      </c>
      <c r="E24" s="117">
        <v>1800</v>
      </c>
      <c r="F24" s="26"/>
    </row>
    <row r="25" spans="1:6" ht="13.5" thickBot="1">
      <c r="A25" s="82"/>
      <c r="B25" s="83" t="s">
        <v>190</v>
      </c>
      <c r="C25" s="96" t="s">
        <v>189</v>
      </c>
      <c r="D25" s="137">
        <v>50</v>
      </c>
      <c r="E25" s="137">
        <v>50</v>
      </c>
      <c r="F25" s="26"/>
    </row>
    <row r="26" ht="12.75">
      <c r="D26" s="41"/>
    </row>
    <row r="28" ht="12.75">
      <c r="E28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J17" sqref="J17"/>
    </sheetView>
  </sheetViews>
  <sheetFormatPr defaultColWidth="9.140625" defaultRowHeight="12.75"/>
  <cols>
    <col min="1" max="1" width="14.140625" style="0" bestFit="1" customWidth="1"/>
    <col min="2" max="2" width="8.140625" style="0" bestFit="1" customWidth="1"/>
    <col min="3" max="3" width="49.140625" style="0" bestFit="1" customWidth="1"/>
    <col min="4" max="4" width="7.57421875" style="0" bestFit="1" customWidth="1"/>
    <col min="5" max="5" width="9.7109375" style="0" customWidth="1"/>
    <col min="6" max="6" width="9.57421875" style="239" bestFit="1" customWidth="1"/>
  </cols>
  <sheetData>
    <row r="1" spans="1:5" ht="13.5" thickBot="1">
      <c r="A1" s="17" t="s">
        <v>471</v>
      </c>
      <c r="B1" s="17"/>
      <c r="C1" s="17"/>
      <c r="D1" s="17"/>
      <c r="E1" s="17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30"/>
      <c r="B3" s="23"/>
      <c r="C3" s="23"/>
      <c r="D3" s="86">
        <v>618390</v>
      </c>
      <c r="E3" s="121">
        <v>262772</v>
      </c>
      <c r="F3" s="121">
        <f>F6+F8+F12+F4+F7</f>
        <v>290324</v>
      </c>
    </row>
    <row r="4" spans="1:6" ht="12.75">
      <c r="A4" s="251" t="s">
        <v>472</v>
      </c>
      <c r="B4" s="4">
        <v>15</v>
      </c>
      <c r="C4" s="6" t="s">
        <v>56</v>
      </c>
      <c r="D4" s="8">
        <v>0</v>
      </c>
      <c r="E4" s="116"/>
      <c r="F4" s="249"/>
    </row>
    <row r="5" spans="1:6" ht="12.75">
      <c r="A5" s="22"/>
      <c r="B5" s="4">
        <v>15</v>
      </c>
      <c r="C5" s="6" t="s">
        <v>57</v>
      </c>
      <c r="D5" s="6"/>
      <c r="E5" s="106"/>
      <c r="F5" s="249"/>
    </row>
    <row r="6" spans="1:6" ht="12.75">
      <c r="A6" s="22"/>
      <c r="B6" s="4"/>
      <c r="C6" s="10" t="s">
        <v>379</v>
      </c>
      <c r="D6" s="8"/>
      <c r="E6" s="116"/>
      <c r="F6" s="249"/>
    </row>
    <row r="7" spans="1:6" ht="12.75">
      <c r="A7" s="22"/>
      <c r="B7" s="4">
        <v>45000</v>
      </c>
      <c r="C7" s="10"/>
      <c r="D7" s="8"/>
      <c r="E7" s="116">
        <v>1746</v>
      </c>
      <c r="F7" s="249">
        <v>1746</v>
      </c>
    </row>
    <row r="8" spans="1:6" ht="12.75">
      <c r="A8" s="22"/>
      <c r="B8" s="4">
        <v>50</v>
      </c>
      <c r="C8" s="6" t="s">
        <v>3</v>
      </c>
      <c r="D8" s="8">
        <v>0</v>
      </c>
      <c r="E8" s="135">
        <v>208814</v>
      </c>
      <c r="F8" s="256">
        <f>F9+F11+F10</f>
        <v>236366</v>
      </c>
    </row>
    <row r="9" spans="1:6" ht="12.75">
      <c r="A9" s="22"/>
      <c r="B9" s="4" t="s">
        <v>27</v>
      </c>
      <c r="C9" s="4" t="s">
        <v>28</v>
      </c>
      <c r="D9" s="117"/>
      <c r="E9" s="117">
        <v>155813</v>
      </c>
      <c r="F9" s="249">
        <v>176921</v>
      </c>
    </row>
    <row r="10" spans="1:6" ht="12.75">
      <c r="A10" s="22"/>
      <c r="B10" s="4" t="s">
        <v>91</v>
      </c>
      <c r="C10" s="4" t="s">
        <v>353</v>
      </c>
      <c r="D10" s="117"/>
      <c r="E10" s="117"/>
      <c r="F10" s="249"/>
    </row>
    <row r="11" spans="1:6" ht="12.75">
      <c r="A11" s="22"/>
      <c r="B11" s="4" t="s">
        <v>7</v>
      </c>
      <c r="C11" s="4" t="s">
        <v>8</v>
      </c>
      <c r="D11" s="136">
        <v>0</v>
      </c>
      <c r="E11" s="136">
        <v>53001</v>
      </c>
      <c r="F11" s="249">
        <v>59445</v>
      </c>
    </row>
    <row r="12" spans="1:6" ht="12.75">
      <c r="A12" s="22"/>
      <c r="B12" s="4">
        <v>55</v>
      </c>
      <c r="C12" s="6" t="s">
        <v>9</v>
      </c>
      <c r="D12" s="8">
        <v>0</v>
      </c>
      <c r="E12" s="116">
        <v>52212</v>
      </c>
      <c r="F12" s="230">
        <f>SUM(F13:F27)</f>
        <v>52212</v>
      </c>
    </row>
    <row r="13" spans="1:6" ht="12.75">
      <c r="A13" s="22"/>
      <c r="B13" s="4" t="s">
        <v>10</v>
      </c>
      <c r="C13" s="4" t="s">
        <v>11</v>
      </c>
      <c r="D13" s="117"/>
      <c r="E13" s="117">
        <v>2074</v>
      </c>
      <c r="F13" s="249">
        <v>2074</v>
      </c>
    </row>
    <row r="14" spans="1:6" ht="12.75">
      <c r="A14" s="22"/>
      <c r="B14" s="4" t="s">
        <v>12</v>
      </c>
      <c r="C14" s="4" t="s">
        <v>13</v>
      </c>
      <c r="D14" s="113"/>
      <c r="E14" s="113">
        <v>100</v>
      </c>
      <c r="F14" s="249">
        <v>100</v>
      </c>
    </row>
    <row r="15" spans="1:6" ht="12.75">
      <c r="A15" s="22"/>
      <c r="B15" s="4" t="s">
        <v>14</v>
      </c>
      <c r="C15" s="4" t="s">
        <v>15</v>
      </c>
      <c r="D15" s="117"/>
      <c r="E15" s="117">
        <v>1600</v>
      </c>
      <c r="F15" s="249">
        <v>1600</v>
      </c>
    </row>
    <row r="16" spans="1:6" ht="12.75">
      <c r="A16" s="22"/>
      <c r="B16" s="4" t="s">
        <v>16</v>
      </c>
      <c r="C16" s="4" t="s">
        <v>17</v>
      </c>
      <c r="D16" s="117"/>
      <c r="E16" s="117">
        <v>25472</v>
      </c>
      <c r="F16" s="249">
        <v>25472</v>
      </c>
    </row>
    <row r="17" spans="1:6" ht="12.75">
      <c r="A17" s="22"/>
      <c r="B17" s="4" t="s">
        <v>68</v>
      </c>
      <c r="C17" s="4" t="s">
        <v>67</v>
      </c>
      <c r="D17" s="106"/>
      <c r="E17" s="117"/>
      <c r="F17" s="249"/>
    </row>
    <row r="18" spans="1:6" ht="12.75">
      <c r="A18" s="22"/>
      <c r="B18" s="4" t="s">
        <v>31</v>
      </c>
      <c r="C18" s="4" t="s">
        <v>69</v>
      </c>
      <c r="D18" s="117"/>
      <c r="E18" s="117">
        <v>600</v>
      </c>
      <c r="F18" s="249">
        <v>600</v>
      </c>
    </row>
    <row r="19" spans="1:6" ht="12.75">
      <c r="A19" s="22"/>
      <c r="B19" s="4" t="s">
        <v>33</v>
      </c>
      <c r="C19" s="4" t="s">
        <v>108</v>
      </c>
      <c r="D19" s="117"/>
      <c r="E19" s="117">
        <v>1638</v>
      </c>
      <c r="F19" s="249">
        <v>1638</v>
      </c>
    </row>
    <row r="20" spans="1:6" ht="12.75">
      <c r="A20" s="22"/>
      <c r="B20" s="4" t="s">
        <v>60</v>
      </c>
      <c r="C20" s="4" t="s">
        <v>95</v>
      </c>
      <c r="D20" s="157"/>
      <c r="E20" s="157">
        <v>520</v>
      </c>
      <c r="F20" s="249">
        <v>520</v>
      </c>
    </row>
    <row r="21" spans="1:6" ht="12.75">
      <c r="A21" s="22"/>
      <c r="B21" s="4" t="s">
        <v>37</v>
      </c>
      <c r="C21" s="4" t="s">
        <v>38</v>
      </c>
      <c r="D21" s="106"/>
      <c r="E21" s="106"/>
      <c r="F21" s="249"/>
    </row>
    <row r="22" spans="1:6" ht="12.75">
      <c r="A22" s="22"/>
      <c r="B22" s="4" t="s">
        <v>18</v>
      </c>
      <c r="C22" s="4" t="s">
        <v>19</v>
      </c>
      <c r="D22" s="117"/>
      <c r="E22" s="117">
        <v>7255</v>
      </c>
      <c r="F22" s="249">
        <v>7255</v>
      </c>
    </row>
    <row r="23" spans="1:6" ht="12.75">
      <c r="A23" s="22"/>
      <c r="B23" s="4" t="s">
        <v>40</v>
      </c>
      <c r="C23" s="4" t="s">
        <v>109</v>
      </c>
      <c r="D23" s="117"/>
      <c r="E23" s="117">
        <v>714</v>
      </c>
      <c r="F23" s="249">
        <v>714</v>
      </c>
    </row>
    <row r="24" spans="1:6" ht="12.75">
      <c r="A24" s="22"/>
      <c r="B24" s="4" t="s">
        <v>96</v>
      </c>
      <c r="C24" s="4" t="s">
        <v>97</v>
      </c>
      <c r="D24" s="117"/>
      <c r="E24" s="117">
        <v>3480</v>
      </c>
      <c r="F24" s="249">
        <v>3480</v>
      </c>
    </row>
    <row r="25" spans="1:6" ht="12.75">
      <c r="A25" s="22"/>
      <c r="B25" s="4" t="s">
        <v>20</v>
      </c>
      <c r="C25" s="4" t="s">
        <v>21</v>
      </c>
      <c r="D25" s="117"/>
      <c r="E25" s="117">
        <v>7179</v>
      </c>
      <c r="F25" s="249">
        <v>7179</v>
      </c>
    </row>
    <row r="26" spans="1:6" ht="12.75">
      <c r="A26" s="175"/>
      <c r="B26" s="176">
        <v>5540</v>
      </c>
      <c r="C26" s="176"/>
      <c r="D26" s="170"/>
      <c r="E26" s="170">
        <v>1580</v>
      </c>
      <c r="F26" s="249">
        <v>1580</v>
      </c>
    </row>
    <row r="27" spans="1:6" ht="13.5" thickBot="1">
      <c r="A27" s="82"/>
      <c r="B27" s="83" t="s">
        <v>190</v>
      </c>
      <c r="C27" s="96" t="s">
        <v>189</v>
      </c>
      <c r="D27" s="137"/>
      <c r="E27" s="137"/>
      <c r="F27" s="249"/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9.140625" style="28" customWidth="1"/>
    <col min="2" max="2" width="6.140625" style="28" customWidth="1"/>
    <col min="3" max="3" width="31.421875" style="28" customWidth="1"/>
    <col min="4" max="4" width="10.421875" style="28" customWidth="1"/>
    <col min="5" max="5" width="11.57421875" style="28" customWidth="1"/>
    <col min="6" max="6" width="9.421875" style="28" bestFit="1" customWidth="1"/>
    <col min="7" max="16384" width="9.140625" style="28" customWidth="1"/>
  </cols>
  <sheetData>
    <row r="1" s="17" customFormat="1" ht="13.5" thickBot="1">
      <c r="A1" s="17" t="s">
        <v>257</v>
      </c>
    </row>
    <row r="2" spans="1:5" s="46" customFormat="1" ht="13.5" thickBot="1">
      <c r="A2" s="21" t="s">
        <v>320</v>
      </c>
      <c r="B2" s="97" t="s">
        <v>322</v>
      </c>
      <c r="C2" s="97" t="s">
        <v>323</v>
      </c>
      <c r="D2" s="72">
        <v>2017</v>
      </c>
      <c r="E2" s="72">
        <v>2018</v>
      </c>
    </row>
    <row r="3" spans="1:6" ht="12.75">
      <c r="A3" s="95"/>
      <c r="B3" s="9"/>
      <c r="C3" s="9"/>
      <c r="D3" s="138">
        <f>D4+D6+D10+D5</f>
        <v>479410</v>
      </c>
      <c r="E3" s="138">
        <f>E4+E6+E10+E5</f>
        <v>403818</v>
      </c>
      <c r="F3" s="41"/>
    </row>
    <row r="4" spans="1:7" s="12" customFormat="1" ht="12.75">
      <c r="A4" s="98" t="s">
        <v>324</v>
      </c>
      <c r="B4" s="10">
        <v>15</v>
      </c>
      <c r="C4" s="6" t="s">
        <v>131</v>
      </c>
      <c r="D4" s="116"/>
      <c r="E4" s="116"/>
      <c r="F4" s="42"/>
      <c r="G4" s="48"/>
    </row>
    <row r="5" spans="1:6" s="12" customFormat="1" ht="12.75">
      <c r="A5" s="94"/>
      <c r="B5" s="10"/>
      <c r="C5" s="10" t="s">
        <v>377</v>
      </c>
      <c r="D5" s="160">
        <v>133660</v>
      </c>
      <c r="E5" s="160">
        <v>55000</v>
      </c>
      <c r="F5" s="26" t="s">
        <v>403</v>
      </c>
    </row>
    <row r="6" spans="1:5" s="17" customFormat="1" ht="12.75">
      <c r="A6" s="92"/>
      <c r="B6" s="6">
        <v>50</v>
      </c>
      <c r="C6" s="6" t="s">
        <v>133</v>
      </c>
      <c r="D6" s="116">
        <f>D7+D9+D8</f>
        <v>284850</v>
      </c>
      <c r="E6" s="116">
        <f>E7+E9+E8</f>
        <v>284850</v>
      </c>
    </row>
    <row r="7" spans="1:5" ht="12.75">
      <c r="A7" s="22"/>
      <c r="B7" s="4">
        <v>5002</v>
      </c>
      <c r="C7" s="4" t="s">
        <v>340</v>
      </c>
      <c r="D7" s="117">
        <v>80050</v>
      </c>
      <c r="E7" s="117">
        <v>80050</v>
      </c>
    </row>
    <row r="8" spans="1:5" ht="12.75">
      <c r="A8" s="22"/>
      <c r="B8" s="4">
        <v>5002</v>
      </c>
      <c r="C8" s="4" t="s">
        <v>339</v>
      </c>
      <c r="D8" s="117">
        <v>132500</v>
      </c>
      <c r="E8" s="117">
        <v>132500</v>
      </c>
    </row>
    <row r="9" spans="1:5" ht="12.75">
      <c r="A9" s="22"/>
      <c r="B9" s="4">
        <v>5060</v>
      </c>
      <c r="C9" s="10" t="s">
        <v>325</v>
      </c>
      <c r="D9" s="117">
        <v>72300</v>
      </c>
      <c r="E9" s="117">
        <v>72300</v>
      </c>
    </row>
    <row r="10" spans="1:5" s="17" customFormat="1" ht="12.75">
      <c r="A10" s="92"/>
      <c r="B10" s="6">
        <v>55</v>
      </c>
      <c r="C10" s="6" t="s">
        <v>153</v>
      </c>
      <c r="D10" s="116">
        <f>D11+D12+D13+D14+D15+D16+D17+D18+D19+D20+D22+D23+D24+D25+D26+D28+D21</f>
        <v>60900</v>
      </c>
      <c r="E10" s="116">
        <f>E11+E12+E13+E14+E15+E16+E17+E18+E19+E20+E21+E22+E23+E24+E25+E28</f>
        <v>63968</v>
      </c>
    </row>
    <row r="11" spans="1:5" ht="12.75">
      <c r="A11" s="22"/>
      <c r="B11" s="4">
        <v>5500</v>
      </c>
      <c r="C11" s="4" t="s">
        <v>134</v>
      </c>
      <c r="D11" s="117">
        <v>1500</v>
      </c>
      <c r="E11" s="117">
        <v>1650</v>
      </c>
    </row>
    <row r="12" spans="1:5" ht="12.75">
      <c r="A12" s="22"/>
      <c r="B12" s="4">
        <v>5503</v>
      </c>
      <c r="C12" s="4" t="s">
        <v>154</v>
      </c>
      <c r="D12" s="117">
        <v>100</v>
      </c>
      <c r="E12" s="117">
        <v>100</v>
      </c>
    </row>
    <row r="13" spans="1:5" ht="12.75">
      <c r="A13" s="22"/>
      <c r="B13" s="4">
        <v>5504</v>
      </c>
      <c r="C13" s="4" t="s">
        <v>155</v>
      </c>
      <c r="D13" s="117">
        <v>1500</v>
      </c>
      <c r="E13" s="117">
        <v>2500</v>
      </c>
    </row>
    <row r="14" spans="1:5" ht="12.75">
      <c r="A14" s="22"/>
      <c r="B14" s="4">
        <v>5511</v>
      </c>
      <c r="C14" s="4" t="s">
        <v>156</v>
      </c>
      <c r="D14" s="117">
        <v>25000</v>
      </c>
      <c r="E14" s="117">
        <v>25000</v>
      </c>
    </row>
    <row r="15" spans="1:5" ht="12.75">
      <c r="A15" s="22"/>
      <c r="B15" s="4">
        <v>5512</v>
      </c>
      <c r="C15" s="4" t="s">
        <v>132</v>
      </c>
      <c r="D15" s="106">
        <v>1800</v>
      </c>
      <c r="E15" s="117">
        <v>2800</v>
      </c>
    </row>
    <row r="16" spans="1:5" ht="12.75">
      <c r="A16" s="22"/>
      <c r="B16" s="4">
        <v>5513</v>
      </c>
      <c r="C16" s="4" t="s">
        <v>157</v>
      </c>
      <c r="D16" s="106">
        <v>300</v>
      </c>
      <c r="E16" s="106">
        <v>300</v>
      </c>
    </row>
    <row r="17" spans="1:5" ht="12.75">
      <c r="A17" s="22"/>
      <c r="B17" s="4">
        <v>5514</v>
      </c>
      <c r="C17" s="4" t="s">
        <v>158</v>
      </c>
      <c r="D17" s="117">
        <v>2000</v>
      </c>
      <c r="E17" s="117">
        <v>4000</v>
      </c>
    </row>
    <row r="18" spans="1:5" ht="12.75">
      <c r="A18" s="22"/>
      <c r="B18" s="4">
        <v>5515</v>
      </c>
      <c r="C18" s="4" t="s">
        <v>159</v>
      </c>
      <c r="D18" s="117">
        <v>7100</v>
      </c>
      <c r="E18" s="117">
        <v>3000</v>
      </c>
    </row>
    <row r="19" spans="1:5" ht="12.75">
      <c r="A19" s="22"/>
      <c r="B19" s="4">
        <v>5516</v>
      </c>
      <c r="C19" s="4" t="s">
        <v>160</v>
      </c>
      <c r="D19" s="117">
        <v>500</v>
      </c>
      <c r="E19" s="117">
        <v>500</v>
      </c>
    </row>
    <row r="20" spans="1:5" ht="12.75">
      <c r="A20" s="22"/>
      <c r="B20" s="4">
        <v>5521</v>
      </c>
      <c r="C20" s="4" t="s">
        <v>161</v>
      </c>
      <c r="D20" s="117">
        <v>9500</v>
      </c>
      <c r="E20" s="117">
        <v>8500</v>
      </c>
    </row>
    <row r="21" spans="1:5" ht="12.75">
      <c r="A21" s="22"/>
      <c r="B21" s="4">
        <v>5521</v>
      </c>
      <c r="C21" s="4" t="s">
        <v>481</v>
      </c>
      <c r="D21" s="117">
        <v>4000</v>
      </c>
      <c r="E21" s="117">
        <v>7468</v>
      </c>
    </row>
    <row r="22" spans="1:5" ht="12.75">
      <c r="A22" s="22"/>
      <c r="B22" s="4">
        <v>5522</v>
      </c>
      <c r="C22" s="4" t="s">
        <v>162</v>
      </c>
      <c r="D22" s="117">
        <v>300</v>
      </c>
      <c r="E22" s="117">
        <v>350</v>
      </c>
    </row>
    <row r="23" spans="1:5" ht="12.75">
      <c r="A23" s="22"/>
      <c r="B23" s="4">
        <v>5524</v>
      </c>
      <c r="C23" s="4" t="s">
        <v>163</v>
      </c>
      <c r="D23" s="117">
        <v>3500</v>
      </c>
      <c r="E23" s="117">
        <v>4000</v>
      </c>
    </row>
    <row r="24" spans="1:5" ht="12.75">
      <c r="A24" s="22"/>
      <c r="B24" s="4">
        <v>5525</v>
      </c>
      <c r="C24" s="4" t="s">
        <v>164</v>
      </c>
      <c r="D24" s="117">
        <v>3000</v>
      </c>
      <c r="E24" s="117">
        <v>3000</v>
      </c>
    </row>
    <row r="25" spans="1:5" ht="12.75">
      <c r="A25" s="22"/>
      <c r="B25" s="4">
        <v>5540</v>
      </c>
      <c r="C25" s="4" t="s">
        <v>165</v>
      </c>
      <c r="D25" s="106">
        <v>300</v>
      </c>
      <c r="E25" s="106">
        <v>300</v>
      </c>
    </row>
    <row r="26" spans="1:5" s="12" customFormat="1" ht="12.75">
      <c r="A26" s="94"/>
      <c r="B26" s="10">
        <v>60</v>
      </c>
      <c r="C26" s="10" t="s">
        <v>166</v>
      </c>
      <c r="D26" s="123"/>
      <c r="E26" s="123"/>
    </row>
    <row r="27" spans="1:5" ht="12.75">
      <c r="A27" s="22"/>
      <c r="B27" s="4">
        <v>6001</v>
      </c>
      <c r="C27" s="4" t="s">
        <v>167</v>
      </c>
      <c r="D27" s="106"/>
      <c r="E27" s="106"/>
    </row>
    <row r="28" spans="1:5" ht="13.5" thickBot="1">
      <c r="A28" s="82"/>
      <c r="B28" s="83">
        <v>5532</v>
      </c>
      <c r="C28" s="83" t="s">
        <v>168</v>
      </c>
      <c r="D28" s="118">
        <v>500</v>
      </c>
      <c r="E28" s="118">
        <v>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5" width="9.140625" style="28" customWidth="1"/>
    <col min="6" max="6" width="9.57421875" style="28" bestFit="1" customWidth="1"/>
    <col min="7" max="16384" width="9.140625" style="28" customWidth="1"/>
  </cols>
  <sheetData>
    <row r="1" spans="1:4" ht="13.5" thickBot="1">
      <c r="A1" s="17" t="s">
        <v>258</v>
      </c>
      <c r="B1" s="17"/>
      <c r="C1" s="17"/>
      <c r="D1" s="17"/>
    </row>
    <row r="2" spans="1:6" ht="13.5" thickBot="1">
      <c r="A2" s="21" t="s">
        <v>320</v>
      </c>
      <c r="B2" s="76" t="s">
        <v>1</v>
      </c>
      <c r="C2" s="76" t="s">
        <v>2</v>
      </c>
      <c r="D2" s="76"/>
      <c r="E2" s="100">
        <v>2017</v>
      </c>
      <c r="F2" s="27">
        <v>2018</v>
      </c>
    </row>
    <row r="3" spans="1:6" ht="12.75">
      <c r="A3" s="30"/>
      <c r="B3" s="23"/>
      <c r="C3" s="23"/>
      <c r="D3" s="23"/>
      <c r="E3" s="99"/>
      <c r="F3" s="139"/>
    </row>
    <row r="4" spans="1:6" ht="15.75">
      <c r="A4" s="22" t="s">
        <v>112</v>
      </c>
      <c r="B4" s="4">
        <v>55</v>
      </c>
      <c r="C4" s="6" t="s">
        <v>9</v>
      </c>
      <c r="D4" s="6"/>
      <c r="E4" s="8">
        <v>7670</v>
      </c>
      <c r="F4" s="140">
        <f>F6+F7</f>
        <v>7670</v>
      </c>
    </row>
    <row r="5" spans="1:6" ht="15.75">
      <c r="A5" s="22"/>
      <c r="B5" s="4"/>
      <c r="C5" s="6"/>
      <c r="D5" s="6"/>
      <c r="E5" s="4"/>
      <c r="F5" s="129"/>
    </row>
    <row r="6" spans="1:6" ht="12.75">
      <c r="A6" s="22"/>
      <c r="B6" s="4" t="s">
        <v>10</v>
      </c>
      <c r="C6" s="10" t="s">
        <v>277</v>
      </c>
      <c r="D6" s="6"/>
      <c r="E6" s="5">
        <v>3835</v>
      </c>
      <c r="F6" s="130">
        <v>3835</v>
      </c>
    </row>
    <row r="7" spans="1:6" ht="13.5" thickBot="1">
      <c r="A7" s="82"/>
      <c r="B7" s="83" t="s">
        <v>10</v>
      </c>
      <c r="C7" s="83" t="s">
        <v>278</v>
      </c>
      <c r="D7" s="83"/>
      <c r="E7" s="84">
        <v>3835</v>
      </c>
      <c r="F7" s="118">
        <v>3835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2" width="9.140625" style="28" customWidth="1"/>
    <col min="3" max="3" width="34.8515625" style="28" customWidth="1"/>
    <col min="4" max="5" width="13.00390625" style="28" customWidth="1"/>
    <col min="6" max="6" width="11.421875" style="28" bestFit="1" customWidth="1"/>
    <col min="7" max="16384" width="9.140625" style="28" customWidth="1"/>
  </cols>
  <sheetData>
    <row r="1" s="46" customFormat="1" ht="13.5" thickBot="1">
      <c r="A1" s="46" t="s">
        <v>236</v>
      </c>
    </row>
    <row r="2" spans="1:6" s="46" customFormat="1" ht="13.5" thickBot="1">
      <c r="A2" s="50" t="s">
        <v>320</v>
      </c>
      <c r="B2" s="68" t="s">
        <v>1</v>
      </c>
      <c r="C2" s="68" t="s">
        <v>2</v>
      </c>
      <c r="D2" s="68">
        <v>2017</v>
      </c>
      <c r="E2" s="68" t="s">
        <v>459</v>
      </c>
      <c r="F2" s="68">
        <v>2018</v>
      </c>
    </row>
    <row r="3" spans="1:6" s="46" customFormat="1" ht="15.75">
      <c r="A3" s="91"/>
      <c r="B3" s="85"/>
      <c r="C3" s="85"/>
      <c r="D3" s="115">
        <f>D4+D9</f>
        <v>292400</v>
      </c>
      <c r="E3" s="229">
        <f>E4+E9</f>
        <v>295821</v>
      </c>
      <c r="F3" s="115">
        <f>F4+F9</f>
        <v>650600</v>
      </c>
    </row>
    <row r="4" spans="1:7" ht="12.75">
      <c r="A4" s="22" t="s">
        <v>23</v>
      </c>
      <c r="B4" s="4">
        <v>50</v>
      </c>
      <c r="C4" s="6" t="s">
        <v>3</v>
      </c>
      <c r="D4" s="116">
        <f>D5+D6+D7+D8</f>
        <v>248660</v>
      </c>
      <c r="E4" s="230">
        <f>E5+E6+E7+E8</f>
        <v>250892</v>
      </c>
      <c r="F4" s="116">
        <f>F5+F6+F7+F8</f>
        <v>563650</v>
      </c>
      <c r="G4" s="28" t="s">
        <v>503</v>
      </c>
    </row>
    <row r="5" spans="1:6" ht="12.75">
      <c r="A5" s="22" t="s">
        <v>23</v>
      </c>
      <c r="B5" s="4" t="s">
        <v>4</v>
      </c>
      <c r="C5" s="4" t="s">
        <v>24</v>
      </c>
      <c r="D5" s="117">
        <v>24060</v>
      </c>
      <c r="E5" s="231">
        <v>22584</v>
      </c>
      <c r="F5" s="117">
        <v>30000</v>
      </c>
    </row>
    <row r="6" spans="1:6" ht="12.75">
      <c r="A6" s="22" t="s">
        <v>23</v>
      </c>
      <c r="B6" s="4" t="s">
        <v>25</v>
      </c>
      <c r="C6" s="4" t="s">
        <v>26</v>
      </c>
      <c r="D6" s="117">
        <v>133840</v>
      </c>
      <c r="E6" s="231">
        <v>152342</v>
      </c>
      <c r="F6" s="117">
        <v>371650</v>
      </c>
    </row>
    <row r="7" spans="1:6" ht="12.75">
      <c r="A7" s="22" t="s">
        <v>23</v>
      </c>
      <c r="B7" s="4" t="s">
        <v>27</v>
      </c>
      <c r="C7" s="4" t="s">
        <v>28</v>
      </c>
      <c r="D7" s="117">
        <v>27660</v>
      </c>
      <c r="E7" s="231">
        <v>12060</v>
      </c>
      <c r="F7" s="117">
        <v>19000</v>
      </c>
    </row>
    <row r="8" spans="1:6" ht="12.75">
      <c r="A8" s="22" t="s">
        <v>23</v>
      </c>
      <c r="B8" s="4" t="s">
        <v>7</v>
      </c>
      <c r="C8" s="4" t="s">
        <v>29</v>
      </c>
      <c r="D8" s="117">
        <v>63100</v>
      </c>
      <c r="E8" s="231">
        <f>63201+266+439</f>
        <v>63906</v>
      </c>
      <c r="F8" s="117">
        <v>143000</v>
      </c>
    </row>
    <row r="9" spans="1:6" ht="12.75">
      <c r="A9" s="22" t="s">
        <v>23</v>
      </c>
      <c r="B9" s="4">
        <v>55</v>
      </c>
      <c r="C9" s="6" t="s">
        <v>9</v>
      </c>
      <c r="D9" s="116">
        <f>D10+D11+D12+D13+D14+D15+D16+D18+D19+D21+D23+D20</f>
        <v>43740</v>
      </c>
      <c r="E9" s="230">
        <f>E10+E11+E12+E13+E14+E15+E16+E18+E19+E21+E23+E20</f>
        <v>44929</v>
      </c>
      <c r="F9" s="116">
        <f>F10+F11+F12+F13+F14+F15+F16+F18+F19+F21+F23+F20</f>
        <v>86950</v>
      </c>
    </row>
    <row r="10" spans="1:7" ht="12.75">
      <c r="A10" s="22" t="s">
        <v>23</v>
      </c>
      <c r="B10" s="4" t="s">
        <v>10</v>
      </c>
      <c r="C10" s="4" t="s">
        <v>11</v>
      </c>
      <c r="D10" s="117">
        <v>14500</v>
      </c>
      <c r="E10" s="231">
        <v>16351</v>
      </c>
      <c r="F10" s="117">
        <v>25000</v>
      </c>
      <c r="G10" s="88"/>
    </row>
    <row r="11" spans="1:6" ht="12.75">
      <c r="A11" s="22" t="s">
        <v>23</v>
      </c>
      <c r="B11" s="4" t="s">
        <v>12</v>
      </c>
      <c r="C11" s="4" t="s">
        <v>13</v>
      </c>
      <c r="D11" s="117">
        <v>500</v>
      </c>
      <c r="E11" s="231">
        <v>200</v>
      </c>
      <c r="F11" s="117">
        <v>700</v>
      </c>
    </row>
    <row r="12" spans="1:6" ht="12.75">
      <c r="A12" s="22" t="s">
        <v>23</v>
      </c>
      <c r="B12" s="4" t="s">
        <v>14</v>
      </c>
      <c r="C12" s="4" t="s">
        <v>15</v>
      </c>
      <c r="D12" s="117">
        <v>3000</v>
      </c>
      <c r="E12" s="231">
        <v>3200</v>
      </c>
      <c r="F12" s="117">
        <v>6000</v>
      </c>
    </row>
    <row r="13" spans="1:6" ht="12.75">
      <c r="A13" s="22" t="s">
        <v>23</v>
      </c>
      <c r="B13" s="4" t="s">
        <v>16</v>
      </c>
      <c r="C13" s="4" t="s">
        <v>30</v>
      </c>
      <c r="D13" s="117">
        <v>6000</v>
      </c>
      <c r="E13" s="231">
        <v>5067</v>
      </c>
      <c r="F13" s="117">
        <v>11000</v>
      </c>
    </row>
    <row r="14" spans="1:7" ht="12.75">
      <c r="A14" s="22" t="s">
        <v>23</v>
      </c>
      <c r="B14" s="4" t="s">
        <v>31</v>
      </c>
      <c r="C14" s="4" t="s">
        <v>32</v>
      </c>
      <c r="D14" s="117">
        <v>10000</v>
      </c>
      <c r="E14" s="232">
        <v>6748</v>
      </c>
      <c r="F14" s="117">
        <v>17000</v>
      </c>
      <c r="G14" s="41"/>
    </row>
    <row r="15" spans="1:6" ht="12.75">
      <c r="A15" s="22" t="s">
        <v>23</v>
      </c>
      <c r="B15" s="4" t="s">
        <v>33</v>
      </c>
      <c r="C15" s="4" t="s">
        <v>34</v>
      </c>
      <c r="D15" s="117">
        <v>4000</v>
      </c>
      <c r="E15" s="231">
        <v>10203</v>
      </c>
      <c r="F15" s="117">
        <v>15000</v>
      </c>
    </row>
    <row r="16" spans="1:7" ht="12.75">
      <c r="A16" s="22" t="s">
        <v>23</v>
      </c>
      <c r="B16" s="4" t="s">
        <v>35</v>
      </c>
      <c r="C16" s="4" t="s">
        <v>36</v>
      </c>
      <c r="D16" s="117">
        <v>2000</v>
      </c>
      <c r="E16" s="232">
        <v>480</v>
      </c>
      <c r="F16" s="117">
        <v>6000</v>
      </c>
      <c r="G16" s="41"/>
    </row>
    <row r="17" spans="1:6" ht="12.75">
      <c r="A17" s="22" t="s">
        <v>23</v>
      </c>
      <c r="B17" s="4" t="s">
        <v>37</v>
      </c>
      <c r="C17" s="4" t="s">
        <v>38</v>
      </c>
      <c r="D17" s="106">
        <v>0</v>
      </c>
      <c r="E17" s="231">
        <v>480</v>
      </c>
      <c r="F17" s="106">
        <v>0</v>
      </c>
    </row>
    <row r="18" spans="1:6" ht="12.75">
      <c r="A18" s="22" t="s">
        <v>23</v>
      </c>
      <c r="B18" s="4" t="s">
        <v>18</v>
      </c>
      <c r="C18" s="4" t="s">
        <v>39</v>
      </c>
      <c r="D18" s="117">
        <v>50</v>
      </c>
      <c r="E18" s="231"/>
      <c r="F18" s="117">
        <v>50</v>
      </c>
    </row>
    <row r="19" spans="1:6" ht="12.75">
      <c r="A19" s="22" t="s">
        <v>23</v>
      </c>
      <c r="B19" s="4" t="s">
        <v>40</v>
      </c>
      <c r="C19" s="4" t="s">
        <v>41</v>
      </c>
      <c r="D19" s="117">
        <v>700</v>
      </c>
      <c r="E19" s="231">
        <v>450</v>
      </c>
      <c r="F19" s="117">
        <v>1000</v>
      </c>
    </row>
    <row r="20" spans="1:6" ht="12.75">
      <c r="A20" s="22" t="s">
        <v>229</v>
      </c>
      <c r="B20" s="4" t="s">
        <v>40</v>
      </c>
      <c r="C20" s="4" t="s">
        <v>314</v>
      </c>
      <c r="D20" s="117">
        <v>0</v>
      </c>
      <c r="E20" s="231"/>
      <c r="F20" s="117">
        <v>0</v>
      </c>
    </row>
    <row r="21" spans="1:6" ht="12.75">
      <c r="A21" s="22" t="s">
        <v>23</v>
      </c>
      <c r="B21" s="4" t="s">
        <v>20</v>
      </c>
      <c r="C21" s="4" t="s">
        <v>313</v>
      </c>
      <c r="D21" s="117">
        <v>2990</v>
      </c>
      <c r="E21" s="231">
        <v>2230</v>
      </c>
      <c r="F21" s="117">
        <v>5200</v>
      </c>
    </row>
    <row r="22" spans="1:7" ht="12.75">
      <c r="A22" s="22" t="s">
        <v>23</v>
      </c>
      <c r="B22" s="4">
        <v>60</v>
      </c>
      <c r="C22" s="6" t="s">
        <v>42</v>
      </c>
      <c r="D22" s="106">
        <v>0</v>
      </c>
      <c r="E22" s="106"/>
      <c r="F22" s="106">
        <v>0</v>
      </c>
      <c r="G22" s="48"/>
    </row>
    <row r="23" spans="1:6" ht="13.5" thickBot="1">
      <c r="A23" s="82" t="s">
        <v>23</v>
      </c>
      <c r="B23" s="83" t="s">
        <v>43</v>
      </c>
      <c r="C23" s="83" t="s">
        <v>44</v>
      </c>
      <c r="D23" s="118">
        <v>0</v>
      </c>
      <c r="E23" s="118"/>
      <c r="F23" s="118">
        <v>0</v>
      </c>
    </row>
    <row r="24" spans="4:6" ht="12.75">
      <c r="D24" s="41"/>
      <c r="E24" s="41"/>
      <c r="F24" s="65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2" width="9.140625" style="28" customWidth="1"/>
    <col min="3" max="3" width="41.28125" style="28" customWidth="1"/>
    <col min="4" max="4" width="14.57421875" style="28" customWidth="1"/>
    <col min="5" max="5" width="11.57421875" style="28" customWidth="1"/>
    <col min="6" max="16384" width="9.140625" style="28" customWidth="1"/>
  </cols>
  <sheetData>
    <row r="1" s="17" customFormat="1" ht="13.5" thickBot="1">
      <c r="B1" s="17" t="s">
        <v>241</v>
      </c>
    </row>
    <row r="2" spans="1:5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</row>
    <row r="3" spans="1:5" ht="15.75">
      <c r="A3" s="30"/>
      <c r="B3" s="23"/>
      <c r="C3" s="23"/>
      <c r="D3" s="141">
        <f>SUM(D9+D4+D14)</f>
        <v>581540</v>
      </c>
      <c r="E3" s="141">
        <f>SUM(E9+E4+E14)</f>
        <v>597795</v>
      </c>
    </row>
    <row r="4" spans="1:5" ht="12.75">
      <c r="A4" s="22" t="s">
        <v>112</v>
      </c>
      <c r="B4" s="4">
        <v>15</v>
      </c>
      <c r="C4" s="6" t="s">
        <v>56</v>
      </c>
      <c r="D4" s="116">
        <v>5000</v>
      </c>
      <c r="E4" s="116">
        <f>E6</f>
        <v>10000</v>
      </c>
    </row>
    <row r="5" spans="1:5" ht="12.75">
      <c r="A5" s="22"/>
      <c r="B5" s="4">
        <v>15</v>
      </c>
      <c r="C5" s="6" t="s">
        <v>57</v>
      </c>
      <c r="D5" s="122"/>
      <c r="E5" s="122"/>
    </row>
    <row r="6" spans="1:6" ht="12.75">
      <c r="A6" s="22"/>
      <c r="B6" s="4" t="s">
        <v>73</v>
      </c>
      <c r="C6" s="4" t="s">
        <v>74</v>
      </c>
      <c r="D6" s="117">
        <v>5000</v>
      </c>
      <c r="E6" s="117">
        <v>10000</v>
      </c>
      <c r="F6" s="28" t="s">
        <v>410</v>
      </c>
    </row>
    <row r="7" spans="1:5" ht="12.75">
      <c r="A7" s="22"/>
      <c r="B7" s="4" t="s">
        <v>58</v>
      </c>
      <c r="C7" s="4" t="s">
        <v>113</v>
      </c>
      <c r="D7" s="106"/>
      <c r="E7" s="106"/>
    </row>
    <row r="8" spans="1:5" ht="12.75">
      <c r="A8" s="22"/>
      <c r="B8" s="4" t="s">
        <v>114</v>
      </c>
      <c r="C8" s="4" t="s">
        <v>115</v>
      </c>
      <c r="D8" s="117"/>
      <c r="E8" s="117"/>
    </row>
    <row r="9" spans="1:5" ht="12.75">
      <c r="A9" s="22"/>
      <c r="B9" s="4">
        <v>50</v>
      </c>
      <c r="C9" s="6" t="s">
        <v>3</v>
      </c>
      <c r="D9" s="116">
        <f>D10+D11+D12+D13</f>
        <v>485640</v>
      </c>
      <c r="E9" s="116">
        <f>E10+E11+E12+E13</f>
        <v>485640</v>
      </c>
    </row>
    <row r="10" spans="1:6" ht="12.75">
      <c r="A10" s="22"/>
      <c r="B10" s="4" t="s">
        <v>27</v>
      </c>
      <c r="C10" s="4" t="s">
        <v>186</v>
      </c>
      <c r="D10" s="123">
        <v>256340</v>
      </c>
      <c r="E10" s="123">
        <v>256340</v>
      </c>
      <c r="F10" s="41"/>
    </row>
    <row r="11" spans="1:6" ht="12.75">
      <c r="A11" s="22"/>
      <c r="B11" s="4"/>
      <c r="C11" s="4" t="s">
        <v>187</v>
      </c>
      <c r="D11" s="123">
        <v>104370</v>
      </c>
      <c r="E11" s="123">
        <v>104370</v>
      </c>
      <c r="F11" s="41"/>
    </row>
    <row r="12" spans="1:5" ht="12.75">
      <c r="A12" s="22"/>
      <c r="B12" s="4" t="s">
        <v>91</v>
      </c>
      <c r="C12" s="4" t="s">
        <v>94</v>
      </c>
      <c r="D12" s="123">
        <v>2000</v>
      </c>
      <c r="E12" s="123">
        <v>2000</v>
      </c>
    </row>
    <row r="13" spans="1:6" ht="12.75">
      <c r="A13" s="22"/>
      <c r="B13" s="4" t="s">
        <v>7</v>
      </c>
      <c r="C13" s="4" t="s">
        <v>8</v>
      </c>
      <c r="D13" s="123">
        <v>122930</v>
      </c>
      <c r="E13" s="123">
        <v>122930</v>
      </c>
      <c r="F13" s="41"/>
    </row>
    <row r="14" spans="1:5" ht="12.75">
      <c r="A14" s="22"/>
      <c r="B14" s="4">
        <v>55</v>
      </c>
      <c r="C14" s="6" t="s">
        <v>9</v>
      </c>
      <c r="D14" s="116">
        <f>D15+D16+D17+D18+D19+D20+D21+D22+D23+D26+D27+D28+D30+D31+D32+D29+D25</f>
        <v>90900</v>
      </c>
      <c r="E14" s="116">
        <f>E15+E16+E17+E18+E19+E20+E21+E22+E23+E26+E27+E28+E30+E31+E32+E29+E25</f>
        <v>102155</v>
      </c>
    </row>
    <row r="15" spans="1:5" ht="12.75">
      <c r="A15" s="22"/>
      <c r="B15" s="4" t="s">
        <v>10</v>
      </c>
      <c r="C15" s="4" t="s">
        <v>11</v>
      </c>
      <c r="D15" s="123">
        <v>4000</v>
      </c>
      <c r="E15" s="123">
        <v>7000</v>
      </c>
    </row>
    <row r="16" spans="1:5" ht="12.75">
      <c r="A16" s="22"/>
      <c r="B16" s="4" t="s">
        <v>12</v>
      </c>
      <c r="C16" s="4" t="s">
        <v>13</v>
      </c>
      <c r="D16" s="123">
        <v>500</v>
      </c>
      <c r="E16" s="123">
        <v>500</v>
      </c>
    </row>
    <row r="17" spans="1:5" ht="12.75">
      <c r="A17" s="22"/>
      <c r="B17" s="4" t="s">
        <v>14</v>
      </c>
      <c r="C17" s="4" t="s">
        <v>15</v>
      </c>
      <c r="D17" s="123">
        <v>2000</v>
      </c>
      <c r="E17" s="123">
        <v>1700</v>
      </c>
    </row>
    <row r="18" spans="1:5" ht="12.75">
      <c r="A18" s="22"/>
      <c r="B18" s="4" t="s">
        <v>16</v>
      </c>
      <c r="C18" s="4" t="s">
        <v>17</v>
      </c>
      <c r="D18" s="123">
        <v>29000</v>
      </c>
      <c r="E18" s="123">
        <v>29000</v>
      </c>
    </row>
    <row r="19" spans="1:5" ht="12.75">
      <c r="A19" s="22"/>
      <c r="B19" s="4" t="s">
        <v>68</v>
      </c>
      <c r="C19" s="4" t="s">
        <v>67</v>
      </c>
      <c r="D19" s="123">
        <v>2000</v>
      </c>
      <c r="E19" s="123">
        <v>1000</v>
      </c>
    </row>
    <row r="20" spans="1:5" ht="12.75">
      <c r="A20" s="22"/>
      <c r="B20" s="4" t="s">
        <v>31</v>
      </c>
      <c r="C20" s="4" t="s">
        <v>69</v>
      </c>
      <c r="D20" s="123">
        <v>1200</v>
      </c>
      <c r="E20" s="123">
        <v>1200</v>
      </c>
    </row>
    <row r="21" spans="1:5" ht="12.75">
      <c r="A21" s="22"/>
      <c r="B21" s="4" t="s">
        <v>33</v>
      </c>
      <c r="C21" s="4" t="s">
        <v>70</v>
      </c>
      <c r="D21" s="123">
        <v>7500</v>
      </c>
      <c r="E21" s="123">
        <v>4000</v>
      </c>
    </row>
    <row r="22" spans="1:6" ht="12.75">
      <c r="A22" s="22"/>
      <c r="B22" s="4" t="s">
        <v>60</v>
      </c>
      <c r="C22" s="4" t="s">
        <v>95</v>
      </c>
      <c r="D22" s="117">
        <v>6000</v>
      </c>
      <c r="E22" s="117">
        <v>5500</v>
      </c>
      <c r="F22" s="210"/>
    </row>
    <row r="23" spans="1:5" ht="12.75">
      <c r="A23" s="22"/>
      <c r="B23" s="4" t="s">
        <v>90</v>
      </c>
      <c r="C23" s="4" t="s">
        <v>188</v>
      </c>
      <c r="D23" s="123">
        <v>300</v>
      </c>
      <c r="E23" s="123">
        <v>300</v>
      </c>
    </row>
    <row r="24" spans="1:5" ht="12.75">
      <c r="A24" s="22"/>
      <c r="B24" s="4" t="s">
        <v>37</v>
      </c>
      <c r="C24" s="4" t="s">
        <v>38</v>
      </c>
      <c r="D24" s="106"/>
      <c r="E24" s="106"/>
    </row>
    <row r="25" spans="1:5" ht="12.75">
      <c r="A25" s="22"/>
      <c r="B25" s="25">
        <v>5521</v>
      </c>
      <c r="C25" s="4" t="s">
        <v>481</v>
      </c>
      <c r="D25" s="117">
        <v>19000</v>
      </c>
      <c r="E25" s="117">
        <v>27755</v>
      </c>
    </row>
    <row r="26" spans="1:5" ht="12.75">
      <c r="A26" s="22"/>
      <c r="B26" s="4" t="s">
        <v>40</v>
      </c>
      <c r="C26" s="4" t="s">
        <v>109</v>
      </c>
      <c r="D26" s="123">
        <v>800</v>
      </c>
      <c r="E26" s="123">
        <v>400</v>
      </c>
    </row>
    <row r="27" spans="1:5" ht="12.75">
      <c r="A27" s="22"/>
      <c r="B27" s="4" t="s">
        <v>96</v>
      </c>
      <c r="C27" s="4" t="s">
        <v>97</v>
      </c>
      <c r="D27" s="123">
        <v>8500</v>
      </c>
      <c r="E27" s="123">
        <v>15000</v>
      </c>
    </row>
    <row r="28" spans="1:5" ht="12.75">
      <c r="A28" s="22"/>
      <c r="B28" s="4" t="s">
        <v>20</v>
      </c>
      <c r="C28" s="4" t="s">
        <v>21</v>
      </c>
      <c r="D28" s="123">
        <v>8400</v>
      </c>
      <c r="E28" s="123">
        <v>7000</v>
      </c>
    </row>
    <row r="29" spans="1:5" ht="12.75">
      <c r="A29" s="22"/>
      <c r="B29" s="4" t="s">
        <v>20</v>
      </c>
      <c r="C29" s="4" t="s">
        <v>374</v>
      </c>
      <c r="D29" s="123">
        <v>0</v>
      </c>
      <c r="E29" s="123">
        <v>0</v>
      </c>
    </row>
    <row r="30" spans="1:5" ht="12.75">
      <c r="A30" s="22"/>
      <c r="B30" s="4" t="s">
        <v>110</v>
      </c>
      <c r="C30" s="4" t="s">
        <v>111</v>
      </c>
      <c r="D30" s="13">
        <v>800</v>
      </c>
      <c r="E30" s="13">
        <v>900</v>
      </c>
    </row>
    <row r="31" spans="1:5" ht="12.75">
      <c r="A31" s="22"/>
      <c r="B31" s="4" t="s">
        <v>99</v>
      </c>
      <c r="C31" s="4" t="s">
        <v>116</v>
      </c>
      <c r="D31" s="123">
        <v>200</v>
      </c>
      <c r="E31" s="123">
        <v>200</v>
      </c>
    </row>
    <row r="32" spans="1:5" ht="13.5" thickBot="1">
      <c r="A32" s="82"/>
      <c r="B32" s="83" t="s">
        <v>81</v>
      </c>
      <c r="C32" s="83" t="s">
        <v>82</v>
      </c>
      <c r="D32" s="142">
        <v>700</v>
      </c>
      <c r="E32" s="142">
        <v>700</v>
      </c>
    </row>
    <row r="33" ht="12.75">
      <c r="D33" s="41"/>
    </row>
    <row r="34" ht="12.75">
      <c r="D34" s="17"/>
    </row>
    <row r="36" ht="12.75">
      <c r="E36" s="48"/>
    </row>
    <row r="37" spans="5:6" ht="12.75">
      <c r="E37" s="47"/>
      <c r="F37" s="7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I12" sqref="I12"/>
    </sheetView>
  </sheetViews>
  <sheetFormatPr defaultColWidth="9.140625" defaultRowHeight="12.75"/>
  <cols>
    <col min="1" max="1" width="20.140625" style="0" bestFit="1" customWidth="1"/>
    <col min="2" max="2" width="8.140625" style="0" bestFit="1" customWidth="1"/>
    <col min="3" max="3" width="49.140625" style="0" bestFit="1" customWidth="1"/>
    <col min="4" max="4" width="7.57421875" style="0" bestFit="1" customWidth="1"/>
    <col min="5" max="5" width="10.57421875" style="0" customWidth="1"/>
    <col min="6" max="6" width="9.57421875" style="239" bestFit="1" customWidth="1"/>
  </cols>
  <sheetData>
    <row r="1" spans="1:5" ht="13.5" thickBot="1">
      <c r="A1" s="17" t="s">
        <v>448</v>
      </c>
      <c r="B1" s="17"/>
      <c r="C1" s="17"/>
      <c r="D1" s="17"/>
      <c r="E1" s="17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30"/>
      <c r="B3" s="23"/>
      <c r="C3" s="23"/>
      <c r="D3" s="86">
        <v>618390</v>
      </c>
      <c r="E3" s="121">
        <v>649389</v>
      </c>
      <c r="F3" s="121">
        <f>F6+F7+F11+F4</f>
        <v>692703</v>
      </c>
    </row>
    <row r="4" spans="1:6" ht="12.75">
      <c r="A4" s="251" t="s">
        <v>473</v>
      </c>
      <c r="B4" s="4">
        <v>15</v>
      </c>
      <c r="C4" s="6" t="s">
        <v>56</v>
      </c>
      <c r="D4" s="8">
        <v>0</v>
      </c>
      <c r="E4" s="116"/>
      <c r="F4" s="249"/>
    </row>
    <row r="5" spans="1:6" ht="12.75">
      <c r="A5" s="22"/>
      <c r="B5" s="4">
        <v>15</v>
      </c>
      <c r="C5" s="6" t="s">
        <v>57</v>
      </c>
      <c r="D5" s="6"/>
      <c r="E5" s="106"/>
      <c r="F5" s="249"/>
    </row>
    <row r="6" spans="1:6" ht="12.75">
      <c r="A6" s="22"/>
      <c r="B6" s="4"/>
      <c r="C6" s="10" t="s">
        <v>379</v>
      </c>
      <c r="D6" s="8"/>
      <c r="E6" s="116"/>
      <c r="F6" s="249"/>
    </row>
    <row r="7" spans="1:6" ht="12.75">
      <c r="A7" s="22"/>
      <c r="B7" s="4">
        <v>50</v>
      </c>
      <c r="C7" s="6" t="s">
        <v>3</v>
      </c>
      <c r="D7" s="8">
        <v>0</v>
      </c>
      <c r="E7" s="135">
        <v>477018</v>
      </c>
      <c r="F7" s="256">
        <f>F8+F10+F9</f>
        <v>520332</v>
      </c>
    </row>
    <row r="8" spans="1:6" ht="12.75">
      <c r="A8" s="22"/>
      <c r="B8" s="4" t="s">
        <v>27</v>
      </c>
      <c r="C8" s="4" t="s">
        <v>28</v>
      </c>
      <c r="D8" s="117"/>
      <c r="E8" s="117">
        <v>357076</v>
      </c>
      <c r="F8" s="249">
        <v>389470</v>
      </c>
    </row>
    <row r="9" spans="1:6" ht="12.75">
      <c r="A9" s="22"/>
      <c r="B9" s="4" t="s">
        <v>91</v>
      </c>
      <c r="C9" s="4" t="s">
        <v>353</v>
      </c>
      <c r="D9" s="117"/>
      <c r="E9" s="117"/>
      <c r="F9" s="249"/>
    </row>
    <row r="10" spans="1:6" ht="12.75">
      <c r="A10" s="22"/>
      <c r="B10" s="4" t="s">
        <v>7</v>
      </c>
      <c r="C10" s="4" t="s">
        <v>8</v>
      </c>
      <c r="D10" s="136">
        <v>0</v>
      </c>
      <c r="E10" s="136">
        <v>119942</v>
      </c>
      <c r="F10" s="249">
        <v>130862</v>
      </c>
    </row>
    <row r="11" spans="1:6" ht="12.75">
      <c r="A11" s="22"/>
      <c r="B11" s="4">
        <v>55</v>
      </c>
      <c r="C11" s="6" t="s">
        <v>9</v>
      </c>
      <c r="D11" s="8">
        <v>0</v>
      </c>
      <c r="E11" s="116">
        <v>172371</v>
      </c>
      <c r="F11" s="230">
        <f>SUM(F12:F26)</f>
        <v>172371</v>
      </c>
    </row>
    <row r="12" spans="1:6" ht="12.75">
      <c r="A12" s="22"/>
      <c r="B12" s="4" t="s">
        <v>10</v>
      </c>
      <c r="C12" s="4" t="s">
        <v>11</v>
      </c>
      <c r="D12" s="117"/>
      <c r="E12" s="117">
        <v>4216</v>
      </c>
      <c r="F12" s="249">
        <v>4216</v>
      </c>
    </row>
    <row r="13" spans="1:6" ht="12.75">
      <c r="A13" s="22"/>
      <c r="B13" s="4" t="s">
        <v>12</v>
      </c>
      <c r="C13" s="4" t="s">
        <v>13</v>
      </c>
      <c r="D13" s="113"/>
      <c r="E13" s="113">
        <v>900</v>
      </c>
      <c r="F13" s="249">
        <v>900</v>
      </c>
    </row>
    <row r="14" spans="1:6" ht="12.75">
      <c r="A14" s="22"/>
      <c r="B14" s="4" t="s">
        <v>14</v>
      </c>
      <c r="C14" s="4" t="s">
        <v>15</v>
      </c>
      <c r="D14" s="117"/>
      <c r="E14" s="117">
        <v>4779</v>
      </c>
      <c r="F14" s="249">
        <v>4779</v>
      </c>
    </row>
    <row r="15" spans="1:6" ht="12.75">
      <c r="A15" s="22"/>
      <c r="B15" s="4" t="s">
        <v>16</v>
      </c>
      <c r="C15" s="4" t="s">
        <v>17</v>
      </c>
      <c r="D15" s="117"/>
      <c r="E15" s="117">
        <v>71606</v>
      </c>
      <c r="F15" s="249">
        <v>71606</v>
      </c>
    </row>
    <row r="16" spans="1:6" ht="12.75">
      <c r="A16" s="22"/>
      <c r="B16" s="4" t="s">
        <v>68</v>
      </c>
      <c r="C16" s="4" t="s">
        <v>67</v>
      </c>
      <c r="D16" s="106"/>
      <c r="E16" s="117"/>
      <c r="F16" s="249"/>
    </row>
    <row r="17" spans="1:6" ht="12.75">
      <c r="A17" s="22"/>
      <c r="B17" s="4" t="s">
        <v>31</v>
      </c>
      <c r="C17" s="4" t="s">
        <v>69</v>
      </c>
      <c r="D17" s="117"/>
      <c r="E17" s="117">
        <v>960</v>
      </c>
      <c r="F17" s="249">
        <v>960</v>
      </c>
    </row>
    <row r="18" spans="1:6" ht="12.75">
      <c r="A18" s="22"/>
      <c r="B18" s="4" t="s">
        <v>33</v>
      </c>
      <c r="C18" s="4" t="s">
        <v>108</v>
      </c>
      <c r="D18" s="117"/>
      <c r="E18" s="117">
        <v>18113</v>
      </c>
      <c r="F18" s="249">
        <v>18113</v>
      </c>
    </row>
    <row r="19" spans="1:6" ht="12.75">
      <c r="A19" s="22"/>
      <c r="B19" s="4" t="s">
        <v>60</v>
      </c>
      <c r="C19" s="4" t="s">
        <v>95</v>
      </c>
      <c r="D19" s="157"/>
      <c r="E19" s="157">
        <v>3482</v>
      </c>
      <c r="F19" s="249">
        <v>3482</v>
      </c>
    </row>
    <row r="20" spans="1:6" ht="12.75">
      <c r="A20" s="22"/>
      <c r="B20" s="4" t="s">
        <v>37</v>
      </c>
      <c r="C20" s="4" t="s">
        <v>38</v>
      </c>
      <c r="D20" s="106"/>
      <c r="E20" s="106"/>
      <c r="F20" s="249"/>
    </row>
    <row r="21" spans="1:6" ht="12.75">
      <c r="A21" s="22"/>
      <c r="B21" s="4" t="s">
        <v>18</v>
      </c>
      <c r="C21" s="4" t="s">
        <v>19</v>
      </c>
      <c r="D21" s="117"/>
      <c r="E21" s="117">
        <v>23751</v>
      </c>
      <c r="F21" s="249">
        <v>23751</v>
      </c>
    </row>
    <row r="22" spans="1:6" ht="12.75">
      <c r="A22" s="22"/>
      <c r="B22" s="4" t="s">
        <v>40</v>
      </c>
      <c r="C22" s="4" t="s">
        <v>109</v>
      </c>
      <c r="D22" s="117"/>
      <c r="E22" s="117">
        <v>1850</v>
      </c>
      <c r="F22" s="249">
        <v>1850</v>
      </c>
    </row>
    <row r="23" spans="1:6" ht="12.75">
      <c r="A23" s="22"/>
      <c r="B23" s="4" t="s">
        <v>96</v>
      </c>
      <c r="C23" s="4" t="s">
        <v>97</v>
      </c>
      <c r="D23" s="117"/>
      <c r="E23" s="117">
        <v>11525</v>
      </c>
      <c r="F23" s="249">
        <v>11525</v>
      </c>
    </row>
    <row r="24" spans="1:6" ht="12.75">
      <c r="A24" s="22"/>
      <c r="B24" s="4" t="s">
        <v>20</v>
      </c>
      <c r="C24" s="4" t="s">
        <v>21</v>
      </c>
      <c r="D24" s="117"/>
      <c r="E24" s="117">
        <v>26764</v>
      </c>
      <c r="F24" s="249">
        <v>26764</v>
      </c>
    </row>
    <row r="25" spans="1:6" ht="12.75">
      <c r="A25" s="175"/>
      <c r="B25" s="176">
        <v>5540</v>
      </c>
      <c r="C25" s="176"/>
      <c r="D25" s="170"/>
      <c r="E25" s="170">
        <v>4425</v>
      </c>
      <c r="F25" s="249">
        <v>4425</v>
      </c>
    </row>
    <row r="26" spans="1:6" ht="13.5" thickBot="1">
      <c r="A26" s="82"/>
      <c r="B26" s="83" t="s">
        <v>190</v>
      </c>
      <c r="C26" s="96" t="s">
        <v>189</v>
      </c>
      <c r="D26" s="137"/>
      <c r="E26" s="137"/>
      <c r="F26" s="249"/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J28" sqref="J28"/>
    </sheetView>
  </sheetViews>
  <sheetFormatPr defaultColWidth="9.140625" defaultRowHeight="12.75"/>
  <cols>
    <col min="1" max="1" width="17.00390625" style="0" customWidth="1"/>
    <col min="2" max="2" width="8.140625" style="0" bestFit="1" customWidth="1"/>
    <col min="3" max="3" width="49.140625" style="0" bestFit="1" customWidth="1"/>
    <col min="4" max="4" width="7.57421875" style="0" bestFit="1" customWidth="1"/>
    <col min="5" max="5" width="12.00390625" style="0" customWidth="1"/>
    <col min="6" max="6" width="9.57421875" style="239" bestFit="1" customWidth="1"/>
  </cols>
  <sheetData>
    <row r="1" spans="1:5" ht="13.5" thickBot="1">
      <c r="A1" s="17" t="s">
        <v>450</v>
      </c>
      <c r="B1" s="17"/>
      <c r="C1" s="17"/>
      <c r="D1" s="17"/>
      <c r="E1" s="17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30"/>
      <c r="B3" s="23"/>
      <c r="C3" s="23"/>
      <c r="D3" s="86">
        <v>618390</v>
      </c>
      <c r="E3" s="121">
        <v>135182</v>
      </c>
      <c r="F3" s="121">
        <f>F6+F8+F12+F4+F7</f>
        <v>131475</v>
      </c>
    </row>
    <row r="4" spans="1:6" ht="12.75">
      <c r="A4" s="251" t="s">
        <v>474</v>
      </c>
      <c r="B4" s="4">
        <v>15</v>
      </c>
      <c r="C4" s="6" t="s">
        <v>56</v>
      </c>
      <c r="D4" s="8">
        <v>0</v>
      </c>
      <c r="E4" s="116"/>
      <c r="F4" s="249"/>
    </row>
    <row r="5" spans="1:6" ht="12.75">
      <c r="A5" s="22"/>
      <c r="B5" s="4">
        <v>15</v>
      </c>
      <c r="C5" s="6" t="s">
        <v>57</v>
      </c>
      <c r="D5" s="6"/>
      <c r="E5" s="106"/>
      <c r="F5" s="249"/>
    </row>
    <row r="6" spans="1:6" ht="12.75">
      <c r="A6" s="22"/>
      <c r="B6" s="4"/>
      <c r="C6" s="10" t="s">
        <v>379</v>
      </c>
      <c r="D6" s="8"/>
      <c r="E6" s="116"/>
      <c r="F6" s="249"/>
    </row>
    <row r="7" spans="1:6" ht="12.75">
      <c r="A7" s="22"/>
      <c r="B7" s="4">
        <v>4500</v>
      </c>
      <c r="C7" s="10"/>
      <c r="D7" s="8"/>
      <c r="E7" s="116">
        <v>184</v>
      </c>
      <c r="F7" s="249">
        <v>184</v>
      </c>
    </row>
    <row r="8" spans="1:6" ht="12.75">
      <c r="A8" s="22"/>
      <c r="B8" s="4">
        <v>50</v>
      </c>
      <c r="C8" s="6" t="s">
        <v>3</v>
      </c>
      <c r="D8" s="8">
        <v>0</v>
      </c>
      <c r="E8" s="135">
        <v>123018</v>
      </c>
      <c r="F8" s="256">
        <f>F9+F11+F10</f>
        <v>119311</v>
      </c>
    </row>
    <row r="9" spans="1:6" ht="12.75">
      <c r="A9" s="22"/>
      <c r="B9" s="4" t="s">
        <v>27</v>
      </c>
      <c r="C9" s="4" t="s">
        <v>28</v>
      </c>
      <c r="D9" s="117"/>
      <c r="E9" s="117">
        <v>91840</v>
      </c>
      <c r="F9" s="268">
        <v>89197</v>
      </c>
    </row>
    <row r="10" spans="1:6" ht="12.75">
      <c r="A10" s="22"/>
      <c r="B10" s="4" t="s">
        <v>91</v>
      </c>
      <c r="C10" s="4" t="s">
        <v>353</v>
      </c>
      <c r="D10" s="117"/>
      <c r="E10" s="117"/>
      <c r="F10" s="249"/>
    </row>
    <row r="11" spans="1:6" ht="12.75">
      <c r="A11" s="22"/>
      <c r="B11" s="4" t="s">
        <v>7</v>
      </c>
      <c r="C11" s="4" t="s">
        <v>8</v>
      </c>
      <c r="D11" s="136">
        <v>0</v>
      </c>
      <c r="E11" s="136">
        <v>31178</v>
      </c>
      <c r="F11" s="268">
        <v>30114</v>
      </c>
    </row>
    <row r="12" spans="1:6" ht="12.75">
      <c r="A12" s="22"/>
      <c r="B12" s="4">
        <v>55</v>
      </c>
      <c r="C12" s="6" t="s">
        <v>9</v>
      </c>
      <c r="D12" s="8">
        <v>0</v>
      </c>
      <c r="E12" s="116">
        <v>11980</v>
      </c>
      <c r="F12" s="230">
        <f>SUM(F13:F27)</f>
        <v>11980</v>
      </c>
    </row>
    <row r="13" spans="1:6" ht="12.75">
      <c r="A13" s="22"/>
      <c r="B13" s="4" t="s">
        <v>10</v>
      </c>
      <c r="C13" s="4" t="s">
        <v>11</v>
      </c>
      <c r="D13" s="117"/>
      <c r="E13" s="117">
        <v>313</v>
      </c>
      <c r="F13" s="249">
        <v>313</v>
      </c>
    </row>
    <row r="14" spans="1:6" ht="12.75">
      <c r="A14" s="22"/>
      <c r="B14" s="4" t="s">
        <v>12</v>
      </c>
      <c r="C14" s="4" t="s">
        <v>13</v>
      </c>
      <c r="D14" s="113"/>
      <c r="E14" s="113">
        <v>189</v>
      </c>
      <c r="F14" s="249">
        <v>189</v>
      </c>
    </row>
    <row r="15" spans="1:6" ht="12.75">
      <c r="A15" s="22"/>
      <c r="B15" s="4" t="s">
        <v>14</v>
      </c>
      <c r="C15" s="4" t="s">
        <v>15</v>
      </c>
      <c r="D15" s="117"/>
      <c r="E15" s="117">
        <v>465</v>
      </c>
      <c r="F15" s="249">
        <v>465</v>
      </c>
    </row>
    <row r="16" spans="1:6" ht="12.75">
      <c r="A16" s="22"/>
      <c r="B16" s="4" t="s">
        <v>16</v>
      </c>
      <c r="C16" s="4" t="s">
        <v>17</v>
      </c>
      <c r="D16" s="117"/>
      <c r="E16" s="117">
        <v>5742</v>
      </c>
      <c r="F16" s="249">
        <v>5742</v>
      </c>
    </row>
    <row r="17" spans="1:6" ht="12.75">
      <c r="A17" s="22"/>
      <c r="B17" s="4" t="s">
        <v>68</v>
      </c>
      <c r="C17" s="4" t="s">
        <v>67</v>
      </c>
      <c r="D17" s="106"/>
      <c r="E17" s="117"/>
      <c r="F17" s="249"/>
    </row>
    <row r="18" spans="1:6" ht="12.75">
      <c r="A18" s="22"/>
      <c r="B18" s="4" t="s">
        <v>31</v>
      </c>
      <c r="C18" s="4" t="s">
        <v>69</v>
      </c>
      <c r="D18" s="117"/>
      <c r="E18" s="117">
        <v>36</v>
      </c>
      <c r="F18" s="249">
        <v>36</v>
      </c>
    </row>
    <row r="19" spans="1:6" ht="12.75">
      <c r="A19" s="22"/>
      <c r="B19" s="4" t="s">
        <v>33</v>
      </c>
      <c r="C19" s="4" t="s">
        <v>108</v>
      </c>
      <c r="D19" s="117"/>
      <c r="E19" s="117">
        <v>1098</v>
      </c>
      <c r="F19" s="249">
        <v>1098</v>
      </c>
    </row>
    <row r="20" spans="1:6" ht="12.75">
      <c r="A20" s="22"/>
      <c r="B20" s="4" t="s">
        <v>60</v>
      </c>
      <c r="C20" s="4" t="s">
        <v>95</v>
      </c>
      <c r="D20" s="157"/>
      <c r="E20" s="157">
        <v>1688</v>
      </c>
      <c r="F20" s="249">
        <v>1688</v>
      </c>
    </row>
    <row r="21" spans="1:6" ht="12.75">
      <c r="A21" s="22"/>
      <c r="B21" s="4" t="s">
        <v>37</v>
      </c>
      <c r="C21" s="4" t="s">
        <v>38</v>
      </c>
      <c r="D21" s="106"/>
      <c r="E21" s="106"/>
      <c r="F21" s="249"/>
    </row>
    <row r="22" spans="1:6" ht="12.75">
      <c r="A22" s="22"/>
      <c r="B22" s="4" t="s">
        <v>18</v>
      </c>
      <c r="C22" s="4" t="s">
        <v>19</v>
      </c>
      <c r="D22" s="117"/>
      <c r="E22" s="117">
        <v>0</v>
      </c>
      <c r="F22" s="249">
        <v>0</v>
      </c>
    </row>
    <row r="23" spans="1:6" ht="12.75">
      <c r="A23" s="22"/>
      <c r="B23" s="4" t="s">
        <v>40</v>
      </c>
      <c r="C23" s="4" t="s">
        <v>109</v>
      </c>
      <c r="D23" s="117"/>
      <c r="E23" s="117">
        <v>154</v>
      </c>
      <c r="F23" s="249">
        <v>154</v>
      </c>
    </row>
    <row r="24" spans="1:6" ht="12.75">
      <c r="A24" s="22"/>
      <c r="B24" s="4" t="s">
        <v>96</v>
      </c>
      <c r="C24" s="4" t="s">
        <v>97</v>
      </c>
      <c r="D24" s="117"/>
      <c r="E24" s="117">
        <v>270</v>
      </c>
      <c r="F24" s="249">
        <v>270</v>
      </c>
    </row>
    <row r="25" spans="1:6" ht="12.75">
      <c r="A25" s="22"/>
      <c r="B25" s="4" t="s">
        <v>20</v>
      </c>
      <c r="C25" s="4" t="s">
        <v>21</v>
      </c>
      <c r="D25" s="117"/>
      <c r="E25" s="117">
        <v>2000</v>
      </c>
      <c r="F25" s="249">
        <v>2000</v>
      </c>
    </row>
    <row r="26" spans="1:6" ht="12.75">
      <c r="A26" s="175"/>
      <c r="B26" s="176">
        <v>5540</v>
      </c>
      <c r="C26" s="176"/>
      <c r="D26" s="170"/>
      <c r="E26" s="170">
        <v>25</v>
      </c>
      <c r="F26" s="249">
        <v>25</v>
      </c>
    </row>
    <row r="27" spans="1:6" ht="13.5" thickBot="1">
      <c r="A27" s="82"/>
      <c r="B27" s="83" t="s">
        <v>190</v>
      </c>
      <c r="C27" s="96" t="s">
        <v>189</v>
      </c>
      <c r="D27" s="137"/>
      <c r="E27" s="137"/>
      <c r="F27" s="249"/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I13" sqref="I13"/>
    </sheetView>
  </sheetViews>
  <sheetFormatPr defaultColWidth="9.140625" defaultRowHeight="12.75"/>
  <cols>
    <col min="1" max="1" width="10.00390625" style="0" customWidth="1"/>
    <col min="2" max="2" width="5.57421875" style="0" bestFit="1" customWidth="1"/>
    <col min="3" max="3" width="41.8515625" style="0" bestFit="1" customWidth="1"/>
    <col min="4" max="4" width="5.00390625" style="0" bestFit="1" customWidth="1"/>
    <col min="5" max="5" width="9.57421875" style="0" customWidth="1"/>
    <col min="6" max="6" width="10.00390625" style="239" customWidth="1"/>
  </cols>
  <sheetData>
    <row r="1" spans="1:5" ht="13.5" thickBot="1">
      <c r="A1" s="46" t="s">
        <v>475</v>
      </c>
      <c r="B1" s="28"/>
      <c r="C1" s="17"/>
      <c r="D1" s="17"/>
      <c r="E1" s="28"/>
    </row>
    <row r="2" spans="1:6" ht="13.5" thickBot="1">
      <c r="A2" s="21" t="s">
        <v>320</v>
      </c>
      <c r="B2" s="76"/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255" t="s">
        <v>474</v>
      </c>
      <c r="B3" s="23"/>
      <c r="C3" s="23"/>
      <c r="D3" s="86"/>
      <c r="E3" s="121">
        <v>35302</v>
      </c>
      <c r="F3" s="248">
        <f>F5+F8+F4</f>
        <v>143000</v>
      </c>
    </row>
    <row r="4" spans="1:6" ht="15.75">
      <c r="A4" s="30"/>
      <c r="B4" s="23">
        <v>4502</v>
      </c>
      <c r="C4" s="23"/>
      <c r="D4" s="86"/>
      <c r="E4" s="121"/>
      <c r="F4" s="245"/>
    </row>
    <row r="5" spans="1:6" ht="12.75">
      <c r="A5" s="251"/>
      <c r="B5" s="4">
        <v>50</v>
      </c>
      <c r="C5" s="6" t="s">
        <v>3</v>
      </c>
      <c r="D5" s="8"/>
      <c r="E5" s="122">
        <v>0</v>
      </c>
      <c r="F5" s="252">
        <f>F6+F7</f>
        <v>0</v>
      </c>
    </row>
    <row r="6" spans="1:6" ht="12.75">
      <c r="A6" s="22"/>
      <c r="B6" s="4" t="s">
        <v>27</v>
      </c>
      <c r="C6" s="4" t="s">
        <v>28</v>
      </c>
      <c r="D6" s="117"/>
      <c r="E6" s="117"/>
      <c r="F6" s="249"/>
    </row>
    <row r="7" spans="1:6" ht="12.75">
      <c r="A7" s="22"/>
      <c r="B7" s="4" t="s">
        <v>7</v>
      </c>
      <c r="C7" s="4" t="s">
        <v>8</v>
      </c>
      <c r="D7" s="117"/>
      <c r="E7" s="117"/>
      <c r="F7" s="249"/>
    </row>
    <row r="8" spans="1:6" ht="12.75">
      <c r="A8" s="22"/>
      <c r="B8" s="4">
        <v>55</v>
      </c>
      <c r="C8" s="6" t="s">
        <v>9</v>
      </c>
      <c r="D8" s="8"/>
      <c r="E8" s="122">
        <v>35302</v>
      </c>
      <c r="F8" s="252">
        <f>F17</f>
        <v>143000</v>
      </c>
    </row>
    <row r="9" spans="1:6" ht="12.75">
      <c r="A9" s="22"/>
      <c r="B9" s="4" t="s">
        <v>10</v>
      </c>
      <c r="C9" s="4" t="s">
        <v>11</v>
      </c>
      <c r="D9" s="117"/>
      <c r="E9" s="117"/>
      <c r="F9" s="249"/>
    </row>
    <row r="10" spans="1:6" ht="12.75">
      <c r="A10" s="22"/>
      <c r="B10" s="4" t="s">
        <v>14</v>
      </c>
      <c r="C10" s="4" t="s">
        <v>15</v>
      </c>
      <c r="D10" s="117"/>
      <c r="E10" s="117"/>
      <c r="F10" s="249"/>
    </row>
    <row r="11" spans="1:6" ht="12.75">
      <c r="A11" s="22"/>
      <c r="B11" s="4" t="s">
        <v>16</v>
      </c>
      <c r="C11" s="4" t="s">
        <v>17</v>
      </c>
      <c r="D11" s="117"/>
      <c r="E11" s="117"/>
      <c r="F11" s="249"/>
    </row>
    <row r="12" spans="1:6" ht="12.75">
      <c r="A12" s="22"/>
      <c r="B12" s="4">
        <v>5513</v>
      </c>
      <c r="C12" s="4"/>
      <c r="D12" s="117"/>
      <c r="E12" s="117"/>
      <c r="F12" s="249"/>
    </row>
    <row r="13" spans="1:6" ht="12.75">
      <c r="A13" s="22"/>
      <c r="B13" s="4" t="s">
        <v>33</v>
      </c>
      <c r="C13" s="4" t="s">
        <v>70</v>
      </c>
      <c r="D13" s="106"/>
      <c r="E13" s="106"/>
      <c r="F13" s="249"/>
    </row>
    <row r="14" spans="1:6" ht="12.75">
      <c r="A14" s="22"/>
      <c r="B14" s="4">
        <v>5515</v>
      </c>
      <c r="C14" s="4"/>
      <c r="D14" s="106"/>
      <c r="E14" s="106"/>
      <c r="F14" s="249"/>
    </row>
    <row r="15" spans="1:6" ht="12.75">
      <c r="A15" s="22"/>
      <c r="B15" s="4">
        <v>5522</v>
      </c>
      <c r="C15" s="4"/>
      <c r="D15" s="106"/>
      <c r="E15" s="106"/>
      <c r="F15" s="249"/>
    </row>
    <row r="16" spans="1:6" ht="12.75">
      <c r="A16" s="22"/>
      <c r="B16" s="4" t="s">
        <v>102</v>
      </c>
      <c r="C16" s="4" t="s">
        <v>103</v>
      </c>
      <c r="D16" s="117"/>
      <c r="E16" s="117"/>
      <c r="F16" s="249"/>
    </row>
    <row r="17" spans="1:6" ht="12.75">
      <c r="A17" s="175"/>
      <c r="B17" s="176">
        <v>5524</v>
      </c>
      <c r="C17" s="176"/>
      <c r="D17" s="170"/>
      <c r="E17" s="170">
        <v>35302</v>
      </c>
      <c r="F17" s="268">
        <v>143000</v>
      </c>
    </row>
    <row r="18" spans="1:6" ht="13.5" thickBot="1">
      <c r="A18" s="82"/>
      <c r="B18" s="96" t="s">
        <v>20</v>
      </c>
      <c r="C18" s="96" t="s">
        <v>184</v>
      </c>
      <c r="D18" s="134"/>
      <c r="E18" s="134"/>
      <c r="F18" s="249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2" width="9.140625" style="28" customWidth="1"/>
    <col min="3" max="3" width="27.421875" style="28" customWidth="1"/>
    <col min="4" max="5" width="13.140625" style="28" customWidth="1"/>
    <col min="6" max="6" width="12.8515625" style="28" customWidth="1"/>
    <col min="7" max="16384" width="9.140625" style="28" customWidth="1"/>
  </cols>
  <sheetData>
    <row r="1" spans="1:3" s="17" customFormat="1" ht="13.5" thickBot="1">
      <c r="A1" s="17" t="s">
        <v>260</v>
      </c>
      <c r="C1" s="17" t="s">
        <v>327</v>
      </c>
    </row>
    <row r="2" spans="1:6" s="46" customFormat="1" ht="13.5" thickBot="1">
      <c r="A2" s="21" t="s">
        <v>320</v>
      </c>
      <c r="B2" s="97" t="s">
        <v>1</v>
      </c>
      <c r="C2" s="97" t="s">
        <v>2</v>
      </c>
      <c r="D2" s="76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86">
        <v>22000</v>
      </c>
      <c r="E3" s="241">
        <v>38671</v>
      </c>
      <c r="F3" s="121">
        <f>F6</f>
        <v>60000</v>
      </c>
    </row>
    <row r="4" spans="1:6" ht="12.75">
      <c r="A4" s="22" t="s">
        <v>117</v>
      </c>
      <c r="B4" s="4">
        <v>41</v>
      </c>
      <c r="C4" s="6" t="s">
        <v>118</v>
      </c>
      <c r="D4" s="6"/>
      <c r="E4" s="122"/>
      <c r="F4" s="106"/>
    </row>
    <row r="5" spans="1:6" ht="12.75">
      <c r="A5" s="22"/>
      <c r="B5" s="4" t="s">
        <v>119</v>
      </c>
      <c r="C5" s="4" t="s">
        <v>120</v>
      </c>
      <c r="D5" s="4"/>
      <c r="E5" s="106"/>
      <c r="F5" s="106"/>
    </row>
    <row r="6" spans="1:6" ht="13.5" thickBot="1">
      <c r="A6" s="82"/>
      <c r="B6" s="83" t="s">
        <v>119</v>
      </c>
      <c r="C6" s="83" t="s">
        <v>121</v>
      </c>
      <c r="D6" s="84">
        <v>22000</v>
      </c>
      <c r="E6" s="118"/>
      <c r="F6" s="118">
        <v>60000</v>
      </c>
    </row>
    <row r="8" ht="12.75">
      <c r="C8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2" width="9.140625" style="28" customWidth="1"/>
    <col min="3" max="3" width="22.421875" style="28" customWidth="1"/>
    <col min="4" max="5" width="14.28125" style="28" customWidth="1"/>
    <col min="6" max="6" width="11.421875" style="28" bestFit="1" customWidth="1"/>
    <col min="7" max="16384" width="9.140625" style="28" customWidth="1"/>
  </cols>
  <sheetData>
    <row r="1" spans="1:5" ht="13.5" thickBot="1">
      <c r="A1" s="12" t="s">
        <v>261</v>
      </c>
      <c r="B1" s="12"/>
      <c r="C1" s="12"/>
      <c r="D1" s="12" t="s">
        <v>326</v>
      </c>
      <c r="E1" s="12"/>
    </row>
    <row r="2" spans="1:6" s="46" customFormat="1" ht="13.5" thickBot="1">
      <c r="A2" s="21" t="s">
        <v>320</v>
      </c>
      <c r="B2" s="97" t="s">
        <v>1</v>
      </c>
      <c r="C2" s="97" t="s">
        <v>2</v>
      </c>
      <c r="D2" s="97">
        <v>2017</v>
      </c>
      <c r="E2" s="27" t="s">
        <v>459</v>
      </c>
      <c r="F2" s="72">
        <v>2018</v>
      </c>
    </row>
    <row r="3" spans="1:6" ht="15.75">
      <c r="A3" s="30"/>
      <c r="B3" s="23"/>
      <c r="C3" s="23"/>
      <c r="D3" s="86">
        <v>190000</v>
      </c>
      <c r="E3" s="241">
        <f>E6+E7+E8+E9</f>
        <v>44496</v>
      </c>
      <c r="F3" s="121">
        <f>F5+F6+F7+F8+F9</f>
        <v>246600</v>
      </c>
    </row>
    <row r="4" spans="1:6" ht="12.75">
      <c r="A4" s="22" t="s">
        <v>122</v>
      </c>
      <c r="B4" s="4">
        <v>55</v>
      </c>
      <c r="C4" s="6" t="s">
        <v>9</v>
      </c>
      <c r="D4" s="6"/>
      <c r="E4" s="122"/>
      <c r="F4" s="106"/>
    </row>
    <row r="5" spans="1:6" ht="13.5" thickBot="1">
      <c r="A5" s="175"/>
      <c r="B5" s="83" t="s">
        <v>123</v>
      </c>
      <c r="C5" s="83" t="s">
        <v>480</v>
      </c>
      <c r="D5" s="259">
        <v>190000</v>
      </c>
      <c r="E5" s="260"/>
      <c r="F5" s="170">
        <v>190000</v>
      </c>
    </row>
    <row r="6" spans="1:6" ht="12.75">
      <c r="A6" s="175">
        <v>9110</v>
      </c>
      <c r="B6" s="176"/>
      <c r="C6" s="179" t="s">
        <v>476</v>
      </c>
      <c r="D6" s="257"/>
      <c r="E6" s="262">
        <v>6360</v>
      </c>
      <c r="F6" s="258">
        <v>5900</v>
      </c>
    </row>
    <row r="7" spans="1:6" ht="12.75">
      <c r="A7" s="175">
        <v>9212</v>
      </c>
      <c r="B7" s="176"/>
      <c r="C7" s="179" t="s">
        <v>477</v>
      </c>
      <c r="D7" s="257"/>
      <c r="E7" s="262">
        <v>23904</v>
      </c>
      <c r="F7" s="170">
        <v>28500</v>
      </c>
    </row>
    <row r="8" spans="1:6" ht="12.75">
      <c r="A8" s="175">
        <v>9212</v>
      </c>
      <c r="B8" s="176"/>
      <c r="C8" s="179" t="s">
        <v>478</v>
      </c>
      <c r="D8" s="257"/>
      <c r="E8" s="262">
        <v>10956</v>
      </c>
      <c r="F8" s="258">
        <v>14800</v>
      </c>
    </row>
    <row r="9" spans="1:10" ht="13.5" thickBot="1">
      <c r="A9" s="82">
        <v>9221</v>
      </c>
      <c r="C9" s="261" t="s">
        <v>479</v>
      </c>
      <c r="D9" s="84">
        <v>190000</v>
      </c>
      <c r="E9" s="118">
        <v>3276</v>
      </c>
      <c r="F9" s="118">
        <v>7400</v>
      </c>
      <c r="J9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8" sqref="G28"/>
    </sheetView>
  </sheetViews>
  <sheetFormatPr defaultColWidth="9.140625" defaultRowHeight="12.75"/>
  <cols>
    <col min="1" max="1" width="26.00390625" style="0" bestFit="1" customWidth="1"/>
    <col min="2" max="2" width="8.140625" style="0" bestFit="1" customWidth="1"/>
    <col min="3" max="3" width="49.140625" style="0" bestFit="1" customWidth="1"/>
    <col min="4" max="4" width="7.57421875" style="0" bestFit="1" customWidth="1"/>
    <col min="5" max="5" width="10.8515625" style="0" customWidth="1"/>
    <col min="6" max="6" width="9.57421875" style="239" bestFit="1" customWidth="1"/>
  </cols>
  <sheetData>
    <row r="1" spans="1:5" ht="13.5" thickBot="1">
      <c r="A1" s="17" t="s">
        <v>482</v>
      </c>
      <c r="B1" s="17"/>
      <c r="C1" s="17"/>
      <c r="D1" s="17"/>
      <c r="E1" s="17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30"/>
      <c r="B3" s="23"/>
      <c r="C3" s="23"/>
      <c r="D3" s="86">
        <v>618390</v>
      </c>
      <c r="E3" s="121">
        <v>10848</v>
      </c>
      <c r="F3" s="121">
        <f>F6+F8+F12+F4+F7</f>
        <v>10848</v>
      </c>
    </row>
    <row r="4" spans="1:6" ht="12.75">
      <c r="A4" s="251" t="s">
        <v>483</v>
      </c>
      <c r="B4" s="4">
        <v>15</v>
      </c>
      <c r="C4" s="6" t="s">
        <v>56</v>
      </c>
      <c r="D4" s="8">
        <v>0</v>
      </c>
      <c r="E4" s="116"/>
      <c r="F4" s="249"/>
    </row>
    <row r="5" spans="1:6" ht="12.75">
      <c r="A5" s="22"/>
      <c r="B5" s="4">
        <v>15</v>
      </c>
      <c r="C5" s="6" t="s">
        <v>57</v>
      </c>
      <c r="D5" s="6"/>
      <c r="E5" s="106"/>
      <c r="F5" s="249"/>
    </row>
    <row r="6" spans="1:6" ht="12.75">
      <c r="A6" s="22"/>
      <c r="B6" s="4"/>
      <c r="C6" s="10" t="s">
        <v>379</v>
      </c>
      <c r="D6" s="8"/>
      <c r="E6" s="116"/>
      <c r="F6" s="249"/>
    </row>
    <row r="7" spans="1:6" ht="12.75">
      <c r="A7" s="22"/>
      <c r="B7" s="4">
        <v>4500</v>
      </c>
      <c r="C7" s="10"/>
      <c r="D7" s="8"/>
      <c r="E7" s="116"/>
      <c r="F7" s="249"/>
    </row>
    <row r="8" spans="1:6" ht="12.75">
      <c r="A8" s="22"/>
      <c r="B8" s="4">
        <v>50</v>
      </c>
      <c r="C8" s="6" t="s">
        <v>3</v>
      </c>
      <c r="D8" s="8">
        <v>0</v>
      </c>
      <c r="E8" s="135">
        <v>6057</v>
      </c>
      <c r="F8" s="256">
        <f>F9+F11+F10</f>
        <v>6057</v>
      </c>
    </row>
    <row r="9" spans="1:6" ht="12.75">
      <c r="A9" s="22"/>
      <c r="B9" s="4" t="s">
        <v>27</v>
      </c>
      <c r="C9" s="4" t="s">
        <v>28</v>
      </c>
      <c r="D9" s="117"/>
      <c r="E9" s="117">
        <v>4507</v>
      </c>
      <c r="F9" s="249">
        <v>4507</v>
      </c>
    </row>
    <row r="10" spans="1:6" ht="12.75">
      <c r="A10" s="22"/>
      <c r="B10" s="4" t="s">
        <v>91</v>
      </c>
      <c r="C10" s="4" t="s">
        <v>353</v>
      </c>
      <c r="D10" s="117"/>
      <c r="E10" s="117"/>
      <c r="F10" s="249"/>
    </row>
    <row r="11" spans="1:6" ht="12.75">
      <c r="A11" s="22"/>
      <c r="B11" s="4" t="s">
        <v>7</v>
      </c>
      <c r="C11" s="4" t="s">
        <v>8</v>
      </c>
      <c r="D11" s="136">
        <v>0</v>
      </c>
      <c r="E11" s="136">
        <v>1550</v>
      </c>
      <c r="F11" s="249">
        <v>1550</v>
      </c>
    </row>
    <row r="12" spans="1:6" ht="12.75">
      <c r="A12" s="22"/>
      <c r="B12" s="4">
        <v>55</v>
      </c>
      <c r="C12" s="6" t="s">
        <v>9</v>
      </c>
      <c r="D12" s="8">
        <v>0</v>
      </c>
      <c r="E12" s="116">
        <v>4791</v>
      </c>
      <c r="F12" s="230">
        <f>SUM(F13:F27)</f>
        <v>4791</v>
      </c>
    </row>
    <row r="13" spans="1:6" ht="12.75">
      <c r="A13" s="22"/>
      <c r="B13" s="4" t="s">
        <v>10</v>
      </c>
      <c r="C13" s="4" t="s">
        <v>11</v>
      </c>
      <c r="D13" s="117"/>
      <c r="E13" s="117">
        <v>130</v>
      </c>
      <c r="F13" s="249">
        <v>130</v>
      </c>
    </row>
    <row r="14" spans="1:6" ht="12.75">
      <c r="A14" s="22"/>
      <c r="B14" s="4" t="s">
        <v>12</v>
      </c>
      <c r="C14" s="4" t="s">
        <v>13</v>
      </c>
      <c r="D14" s="113"/>
      <c r="E14" s="113">
        <v>328</v>
      </c>
      <c r="F14" s="249">
        <v>328</v>
      </c>
    </row>
    <row r="15" spans="1:6" ht="12.75">
      <c r="A15" s="22"/>
      <c r="B15" s="4" t="s">
        <v>14</v>
      </c>
      <c r="C15" s="4" t="s">
        <v>15</v>
      </c>
      <c r="D15" s="117"/>
      <c r="E15" s="117"/>
      <c r="F15" s="249"/>
    </row>
    <row r="16" spans="1:6" ht="12.75">
      <c r="A16" s="22"/>
      <c r="B16" s="4" t="s">
        <v>16</v>
      </c>
      <c r="C16" s="4" t="s">
        <v>17</v>
      </c>
      <c r="D16" s="117"/>
      <c r="E16" s="117"/>
      <c r="F16" s="249"/>
    </row>
    <row r="17" spans="1:6" ht="12.75">
      <c r="A17" s="22"/>
      <c r="B17" s="4" t="s">
        <v>68</v>
      </c>
      <c r="C17" s="4" t="s">
        <v>67</v>
      </c>
      <c r="D17" s="106"/>
      <c r="E17" s="117"/>
      <c r="F17" s="249"/>
    </row>
    <row r="18" spans="1:6" ht="12.75">
      <c r="A18" s="22"/>
      <c r="B18" s="4" t="s">
        <v>31</v>
      </c>
      <c r="C18" s="4" t="s">
        <v>69</v>
      </c>
      <c r="D18" s="117"/>
      <c r="E18" s="117"/>
      <c r="F18" s="249"/>
    </row>
    <row r="19" spans="1:6" ht="12.75">
      <c r="A19" s="22"/>
      <c r="B19" s="4" t="s">
        <v>33</v>
      </c>
      <c r="C19" s="4" t="s">
        <v>108</v>
      </c>
      <c r="D19" s="117"/>
      <c r="E19" s="117"/>
      <c r="F19" s="249"/>
    </row>
    <row r="20" spans="1:6" ht="12.75">
      <c r="A20" s="22"/>
      <c r="B20" s="4" t="s">
        <v>60</v>
      </c>
      <c r="C20" s="4" t="s">
        <v>95</v>
      </c>
      <c r="D20" s="157"/>
      <c r="E20" s="157"/>
      <c r="F20" s="249"/>
    </row>
    <row r="21" spans="1:6" ht="12.75">
      <c r="A21" s="22"/>
      <c r="B21" s="4" t="s">
        <v>37</v>
      </c>
      <c r="C21" s="4" t="s">
        <v>38</v>
      </c>
      <c r="D21" s="106"/>
      <c r="E21" s="106"/>
      <c r="F21" s="249"/>
    </row>
    <row r="22" spans="1:6" ht="12.75">
      <c r="A22" s="22"/>
      <c r="B22" s="4" t="s">
        <v>18</v>
      </c>
      <c r="C22" s="4" t="s">
        <v>19</v>
      </c>
      <c r="D22" s="117"/>
      <c r="E22" s="117">
        <v>0</v>
      </c>
      <c r="F22" s="249">
        <v>0</v>
      </c>
    </row>
    <row r="23" spans="1:6" ht="12.75">
      <c r="A23" s="22"/>
      <c r="B23" s="4" t="s">
        <v>40</v>
      </c>
      <c r="C23" s="4" t="s">
        <v>109</v>
      </c>
      <c r="D23" s="117"/>
      <c r="E23" s="117"/>
      <c r="F23" s="249"/>
    </row>
    <row r="24" spans="1:6" ht="12.75">
      <c r="A24" s="22"/>
      <c r="B24" s="4" t="s">
        <v>96</v>
      </c>
      <c r="C24" s="4" t="s">
        <v>97</v>
      </c>
      <c r="D24" s="117"/>
      <c r="E24" s="117"/>
      <c r="F24" s="249"/>
    </row>
    <row r="25" spans="1:6" ht="12.75">
      <c r="A25" s="22"/>
      <c r="B25" s="4" t="s">
        <v>20</v>
      </c>
      <c r="C25" s="4" t="s">
        <v>21</v>
      </c>
      <c r="D25" s="117"/>
      <c r="E25" s="117">
        <v>4333</v>
      </c>
      <c r="F25" s="249">
        <v>4333</v>
      </c>
    </row>
    <row r="26" spans="1:6" ht="12.75">
      <c r="A26" s="175"/>
      <c r="B26" s="176">
        <v>5540</v>
      </c>
      <c r="C26" s="176"/>
      <c r="D26" s="170"/>
      <c r="E26" s="170"/>
      <c r="F26" s="249"/>
    </row>
    <row r="27" spans="1:6" ht="13.5" thickBot="1">
      <c r="A27" s="82"/>
      <c r="B27" s="83" t="s">
        <v>190</v>
      </c>
      <c r="C27" s="96" t="s">
        <v>189</v>
      </c>
      <c r="D27" s="137"/>
      <c r="E27" s="137"/>
      <c r="F27" s="249"/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2" width="9.140625" style="28" customWidth="1"/>
    <col min="3" max="3" width="43.421875" style="28" customWidth="1"/>
    <col min="4" max="4" width="10.8515625" style="28" customWidth="1"/>
    <col min="5" max="5" width="13.57421875" style="28" customWidth="1"/>
    <col min="6" max="16384" width="9.140625" style="28" customWidth="1"/>
  </cols>
  <sheetData>
    <row r="1" spans="1:3" ht="13.5" thickBot="1">
      <c r="A1" s="17" t="s">
        <v>262</v>
      </c>
      <c r="B1" s="12"/>
      <c r="C1" s="17" t="s">
        <v>357</v>
      </c>
    </row>
    <row r="2" spans="1:5" s="46" customFormat="1" ht="13.5" thickBot="1">
      <c r="A2" s="21" t="s">
        <v>320</v>
      </c>
      <c r="B2" s="97" t="s">
        <v>1</v>
      </c>
      <c r="C2" s="97" t="s">
        <v>2</v>
      </c>
      <c r="D2" s="76">
        <v>2017</v>
      </c>
      <c r="E2" s="72">
        <v>2018</v>
      </c>
    </row>
    <row r="3" spans="1:5" ht="15.75">
      <c r="A3" s="30"/>
      <c r="B3" s="23"/>
      <c r="C3" s="23"/>
      <c r="D3" s="86">
        <v>7500</v>
      </c>
      <c r="E3" s="121">
        <f>SUM(E5)</f>
        <v>8000</v>
      </c>
    </row>
    <row r="4" spans="1:5" ht="12.75">
      <c r="A4" s="22" t="s">
        <v>124</v>
      </c>
      <c r="B4" s="4">
        <v>41</v>
      </c>
      <c r="C4" s="6" t="s">
        <v>118</v>
      </c>
      <c r="D4" s="8"/>
      <c r="E4" s="106"/>
    </row>
    <row r="5" spans="1:5" ht="15.75">
      <c r="A5" s="22"/>
      <c r="B5" s="4" t="s">
        <v>125</v>
      </c>
      <c r="C5" s="4" t="s">
        <v>126</v>
      </c>
      <c r="D5" s="5">
        <v>7500</v>
      </c>
      <c r="E5" s="143">
        <v>8000</v>
      </c>
    </row>
    <row r="6" spans="1:5" ht="12.75">
      <c r="A6" s="22"/>
      <c r="B6" s="4">
        <v>50</v>
      </c>
      <c r="C6" s="6" t="s">
        <v>3</v>
      </c>
      <c r="D6" s="8"/>
      <c r="E6" s="106"/>
    </row>
    <row r="7" spans="1:5" ht="13.5" thickBot="1">
      <c r="A7" s="82"/>
      <c r="B7" s="83" t="s">
        <v>7</v>
      </c>
      <c r="C7" s="83" t="s">
        <v>8</v>
      </c>
      <c r="D7" s="83"/>
      <c r="E7" s="1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2" width="9.140625" style="28" customWidth="1"/>
    <col min="3" max="3" width="27.421875" style="28" customWidth="1"/>
    <col min="4" max="4" width="12.57421875" style="28" customWidth="1"/>
    <col min="5" max="5" width="13.140625" style="28" customWidth="1"/>
    <col min="6" max="16384" width="9.140625" style="28" customWidth="1"/>
  </cols>
  <sheetData>
    <row r="1" spans="1:3" s="17" customFormat="1" ht="13.5" thickBot="1">
      <c r="A1" s="17" t="s">
        <v>275</v>
      </c>
      <c r="C1" s="17" t="s">
        <v>328</v>
      </c>
    </row>
    <row r="2" spans="1:5" s="46" customFormat="1" ht="13.5" thickBot="1">
      <c r="A2" s="21" t="s">
        <v>320</v>
      </c>
      <c r="B2" s="97" t="s">
        <v>1</v>
      </c>
      <c r="C2" s="97" t="s">
        <v>2</v>
      </c>
      <c r="D2" s="76">
        <v>2017</v>
      </c>
      <c r="E2" s="72">
        <v>2018</v>
      </c>
    </row>
    <row r="3" spans="1:5" ht="15.75">
      <c r="A3" s="30"/>
      <c r="B3" s="23"/>
      <c r="C3" s="23"/>
      <c r="D3" s="86">
        <v>11000</v>
      </c>
      <c r="E3" s="121">
        <f>E5</f>
        <v>11000</v>
      </c>
    </row>
    <row r="4" spans="1:5" ht="12.75">
      <c r="A4" s="22" t="s">
        <v>127</v>
      </c>
      <c r="B4" s="4">
        <v>55</v>
      </c>
      <c r="C4" s="6" t="s">
        <v>9</v>
      </c>
      <c r="D4" s="6"/>
      <c r="E4" s="13"/>
    </row>
    <row r="5" spans="1:5" ht="15.75" thickBot="1">
      <c r="A5" s="82"/>
      <c r="B5" s="83" t="s">
        <v>128</v>
      </c>
      <c r="C5" s="83" t="s">
        <v>129</v>
      </c>
      <c r="D5" s="84">
        <v>11000</v>
      </c>
      <c r="E5" s="144">
        <v>11000</v>
      </c>
    </row>
    <row r="6" spans="4:5" ht="12.75">
      <c r="D6" s="28" t="s">
        <v>316</v>
      </c>
      <c r="E6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J13" sqref="J13"/>
    </sheetView>
  </sheetViews>
  <sheetFormatPr defaultColWidth="9.140625" defaultRowHeight="12.75"/>
  <cols>
    <col min="1" max="1" width="26.140625" style="0" bestFit="1" customWidth="1"/>
    <col min="2" max="2" width="8.140625" style="0" bestFit="1" customWidth="1"/>
    <col min="3" max="3" width="49.140625" style="0" bestFit="1" customWidth="1"/>
    <col min="4" max="4" width="7.57421875" style="0" bestFit="1" customWidth="1"/>
    <col min="5" max="5" width="10.8515625" style="0" customWidth="1"/>
    <col min="6" max="6" width="9.57421875" style="239" bestFit="1" customWidth="1"/>
  </cols>
  <sheetData>
    <row r="1" spans="1:5" ht="13.5" thickBot="1">
      <c r="A1" s="17" t="s">
        <v>453</v>
      </c>
      <c r="B1" s="17"/>
      <c r="C1" s="17"/>
      <c r="D1" s="17"/>
      <c r="E1" s="17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30"/>
      <c r="B3" s="23"/>
      <c r="C3" s="23"/>
      <c r="D3" s="86">
        <v>0</v>
      </c>
      <c r="E3" s="253">
        <f>E6+E8+E12+E4+E7</f>
        <v>263804</v>
      </c>
      <c r="F3" s="121">
        <f>F6+F8+F12+F4+F7</f>
        <v>228804</v>
      </c>
    </row>
    <row r="4" spans="1:7" ht="12.75">
      <c r="A4" s="251" t="s">
        <v>483</v>
      </c>
      <c r="B4" s="4">
        <v>15</v>
      </c>
      <c r="C4" s="6" t="s">
        <v>56</v>
      </c>
      <c r="D4" s="8">
        <v>0</v>
      </c>
      <c r="E4" s="249">
        <v>45000</v>
      </c>
      <c r="F4" s="268">
        <v>10000</v>
      </c>
      <c r="G4" t="s">
        <v>507</v>
      </c>
    </row>
    <row r="5" spans="1:6" ht="12.75">
      <c r="A5" s="22"/>
      <c r="B5" s="4">
        <v>15</v>
      </c>
      <c r="C5" s="6" t="s">
        <v>57</v>
      </c>
      <c r="D5" s="6"/>
      <c r="E5" s="249"/>
      <c r="F5" s="249"/>
    </row>
    <row r="6" spans="1:6" ht="12.75">
      <c r="A6" s="22"/>
      <c r="B6" s="4"/>
      <c r="C6" s="10" t="s">
        <v>379</v>
      </c>
      <c r="D6" s="8"/>
      <c r="E6" s="249"/>
      <c r="F6" s="249"/>
    </row>
    <row r="7" spans="1:6" ht="12.75">
      <c r="A7" s="22"/>
      <c r="B7" s="4">
        <v>4500</v>
      </c>
      <c r="C7" s="10"/>
      <c r="D7" s="8"/>
      <c r="E7" s="249">
        <v>100</v>
      </c>
      <c r="F7" s="249">
        <v>100</v>
      </c>
    </row>
    <row r="8" spans="1:6" ht="12.75">
      <c r="A8" s="22"/>
      <c r="B8" s="4">
        <v>50</v>
      </c>
      <c r="C8" s="6" t="s">
        <v>3</v>
      </c>
      <c r="D8" s="8">
        <v>0</v>
      </c>
      <c r="E8" s="256">
        <f>E9+E11+E10</f>
        <v>137885</v>
      </c>
      <c r="F8" s="256">
        <f>F9+F11+F10</f>
        <v>137885</v>
      </c>
    </row>
    <row r="9" spans="1:6" ht="12.75">
      <c r="A9" s="22"/>
      <c r="B9" s="4" t="s">
        <v>27</v>
      </c>
      <c r="C9" s="4" t="s">
        <v>28</v>
      </c>
      <c r="D9" s="117"/>
      <c r="E9" s="249">
        <v>103053</v>
      </c>
      <c r="F9" s="249">
        <v>103053</v>
      </c>
    </row>
    <row r="10" spans="1:6" ht="12.75">
      <c r="A10" s="22"/>
      <c r="B10" s="4" t="s">
        <v>91</v>
      </c>
      <c r="C10" s="4" t="s">
        <v>353</v>
      </c>
      <c r="D10" s="117"/>
      <c r="E10" s="249"/>
      <c r="F10" s="249"/>
    </row>
    <row r="11" spans="1:6" ht="12.75">
      <c r="A11" s="22"/>
      <c r="B11" s="4" t="s">
        <v>7</v>
      </c>
      <c r="C11" s="4" t="s">
        <v>8</v>
      </c>
      <c r="D11" s="136">
        <v>0</v>
      </c>
      <c r="E11" s="249">
        <v>34832</v>
      </c>
      <c r="F11" s="249">
        <v>34832</v>
      </c>
    </row>
    <row r="12" spans="1:6" ht="12.75">
      <c r="A12" s="22"/>
      <c r="B12" s="4">
        <v>55</v>
      </c>
      <c r="C12" s="6" t="s">
        <v>9</v>
      </c>
      <c r="D12" s="8">
        <v>0</v>
      </c>
      <c r="E12" s="230">
        <f>SUM(E13:E27)</f>
        <v>80819</v>
      </c>
      <c r="F12" s="230">
        <f>SUM(F13:F27)</f>
        <v>80819</v>
      </c>
    </row>
    <row r="13" spans="1:6" ht="12.75">
      <c r="A13" s="22"/>
      <c r="B13" s="4" t="s">
        <v>10</v>
      </c>
      <c r="C13" s="4" t="s">
        <v>11</v>
      </c>
      <c r="D13" s="117"/>
      <c r="E13" s="249">
        <v>404</v>
      </c>
      <c r="F13" s="249">
        <v>404</v>
      </c>
    </row>
    <row r="14" spans="1:6" ht="12.75">
      <c r="A14" s="22"/>
      <c r="B14" s="4" t="s">
        <v>12</v>
      </c>
      <c r="C14" s="4" t="s">
        <v>13</v>
      </c>
      <c r="D14" s="113"/>
      <c r="E14" s="249">
        <v>0</v>
      </c>
      <c r="F14" s="249">
        <v>0</v>
      </c>
    </row>
    <row r="15" spans="1:6" ht="12.75">
      <c r="A15" s="22"/>
      <c r="B15" s="4" t="s">
        <v>14</v>
      </c>
      <c r="C15" s="4" t="s">
        <v>15</v>
      </c>
      <c r="D15" s="117"/>
      <c r="E15" s="249">
        <v>969</v>
      </c>
      <c r="F15" s="249">
        <v>969</v>
      </c>
    </row>
    <row r="16" spans="1:6" ht="12.75">
      <c r="A16" s="22"/>
      <c r="B16" s="4" t="s">
        <v>16</v>
      </c>
      <c r="C16" s="4" t="s">
        <v>17</v>
      </c>
      <c r="D16" s="117"/>
      <c r="E16" s="249">
        <v>24920</v>
      </c>
      <c r="F16" s="249">
        <v>24920</v>
      </c>
    </row>
    <row r="17" spans="1:6" ht="12.75">
      <c r="A17" s="22"/>
      <c r="B17" s="4" t="s">
        <v>68</v>
      </c>
      <c r="C17" s="4" t="s">
        <v>67</v>
      </c>
      <c r="D17" s="106"/>
      <c r="E17" s="249"/>
      <c r="F17" s="249"/>
    </row>
    <row r="18" spans="1:6" ht="12.75">
      <c r="A18" s="22"/>
      <c r="B18" s="4" t="s">
        <v>31</v>
      </c>
      <c r="C18" s="4" t="s">
        <v>69</v>
      </c>
      <c r="D18" s="117"/>
      <c r="E18" s="249">
        <v>2910</v>
      </c>
      <c r="F18" s="249">
        <v>2910</v>
      </c>
    </row>
    <row r="19" spans="1:6" ht="12.75">
      <c r="A19" s="22"/>
      <c r="B19" s="4" t="s">
        <v>33</v>
      </c>
      <c r="C19" s="4" t="s">
        <v>108</v>
      </c>
      <c r="D19" s="117"/>
      <c r="E19" s="249">
        <v>782</v>
      </c>
      <c r="F19" s="249">
        <v>782</v>
      </c>
    </row>
    <row r="20" spans="1:6" ht="12.75">
      <c r="A20" s="22"/>
      <c r="B20" s="4" t="s">
        <v>60</v>
      </c>
      <c r="C20" s="4" t="s">
        <v>95</v>
      </c>
      <c r="D20" s="157"/>
      <c r="E20" s="249">
        <v>3665</v>
      </c>
      <c r="F20" s="249">
        <v>3665</v>
      </c>
    </row>
    <row r="21" spans="1:6" ht="12.75">
      <c r="A21" s="22"/>
      <c r="B21" s="4" t="s">
        <v>37</v>
      </c>
      <c r="C21" s="4" t="s">
        <v>38</v>
      </c>
      <c r="D21" s="106"/>
      <c r="E21" s="249"/>
      <c r="F21" s="249"/>
    </row>
    <row r="22" spans="1:6" ht="12.75">
      <c r="A22" s="22"/>
      <c r="B22" s="4" t="s">
        <v>18</v>
      </c>
      <c r="C22" s="4" t="s">
        <v>19</v>
      </c>
      <c r="D22" s="117"/>
      <c r="E22" s="249">
        <v>29784</v>
      </c>
      <c r="F22" s="249">
        <v>29784</v>
      </c>
    </row>
    <row r="23" spans="1:6" ht="12.75">
      <c r="A23" s="22"/>
      <c r="B23" s="4" t="s">
        <v>40</v>
      </c>
      <c r="C23" s="4" t="s">
        <v>109</v>
      </c>
      <c r="D23" s="117"/>
      <c r="E23" s="249">
        <v>17379</v>
      </c>
      <c r="F23" s="249">
        <v>17379</v>
      </c>
    </row>
    <row r="24" spans="1:6" ht="12.75">
      <c r="A24" s="22"/>
      <c r="B24" s="4" t="s">
        <v>96</v>
      </c>
      <c r="C24" s="4" t="s">
        <v>97</v>
      </c>
      <c r="D24" s="117"/>
      <c r="E24" s="249">
        <v>0</v>
      </c>
      <c r="F24" s="249">
        <v>0</v>
      </c>
    </row>
    <row r="25" spans="1:6" ht="12.75">
      <c r="A25" s="22"/>
      <c r="B25" s="4" t="s">
        <v>20</v>
      </c>
      <c r="C25" s="4" t="s">
        <v>21</v>
      </c>
      <c r="D25" s="117"/>
      <c r="E25" s="249">
        <v>0</v>
      </c>
      <c r="F25" s="249">
        <v>0</v>
      </c>
    </row>
    <row r="26" spans="1:6" ht="12.75">
      <c r="A26" s="175"/>
      <c r="B26" s="176">
        <v>5540</v>
      </c>
      <c r="C26" s="176"/>
      <c r="D26" s="170"/>
      <c r="E26" s="249">
        <v>6</v>
      </c>
      <c r="F26" s="249">
        <v>6</v>
      </c>
    </row>
    <row r="27" spans="1:6" ht="13.5" thickBot="1">
      <c r="A27" s="82"/>
      <c r="B27" s="83" t="s">
        <v>190</v>
      </c>
      <c r="C27" s="96" t="s">
        <v>189</v>
      </c>
      <c r="D27" s="137"/>
      <c r="E27" s="137"/>
      <c r="F27" s="24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1.140625" style="28" customWidth="1"/>
    <col min="2" max="2" width="9.140625" style="28" customWidth="1"/>
    <col min="3" max="3" width="17.00390625" style="28" customWidth="1"/>
    <col min="4" max="5" width="17.421875" style="28" customWidth="1"/>
    <col min="6" max="6" width="11.421875" style="28" customWidth="1"/>
    <col min="7" max="7" width="9.140625" style="28" customWidth="1"/>
    <col min="8" max="8" width="10.421875" style="28" customWidth="1"/>
    <col min="9" max="16384" width="9.140625" style="28" customWidth="1"/>
  </cols>
  <sheetData>
    <row r="1" s="46" customFormat="1" ht="13.5" thickBot="1">
      <c r="A1" s="46" t="s">
        <v>267</v>
      </c>
    </row>
    <row r="2" spans="1:6" s="46" customFormat="1" ht="13.5" thickBot="1">
      <c r="A2" s="45" t="s">
        <v>320</v>
      </c>
      <c r="B2" s="72" t="s">
        <v>1</v>
      </c>
      <c r="C2" s="72" t="s">
        <v>2</v>
      </c>
      <c r="D2" s="72">
        <v>2017</v>
      </c>
      <c r="E2" s="72" t="s">
        <v>459</v>
      </c>
      <c r="F2" s="72">
        <v>2018</v>
      </c>
    </row>
    <row r="3" spans="1:6" s="46" customFormat="1" ht="12.75">
      <c r="A3" s="67"/>
      <c r="B3" s="68"/>
      <c r="C3" s="71"/>
      <c r="D3" s="70">
        <v>10423</v>
      </c>
      <c r="E3" s="64">
        <v>30070</v>
      </c>
      <c r="F3" s="158">
        <f>F5</f>
        <v>75000</v>
      </c>
    </row>
    <row r="4" spans="1:5" ht="12.75">
      <c r="A4" s="51" t="s">
        <v>45</v>
      </c>
      <c r="B4" s="54">
        <v>60</v>
      </c>
      <c r="C4" s="61" t="s">
        <v>46</v>
      </c>
      <c r="D4" s="58"/>
      <c r="E4" s="17"/>
    </row>
    <row r="5" spans="1:6" ht="13.5" thickBot="1">
      <c r="A5" s="52"/>
      <c r="B5" s="55" t="s">
        <v>48</v>
      </c>
      <c r="C5" s="63" t="s">
        <v>47</v>
      </c>
      <c r="D5" s="57"/>
      <c r="E5" s="111"/>
      <c r="F5" s="111">
        <v>75000</v>
      </c>
    </row>
    <row r="6" ht="12.75">
      <c r="F6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I23" sqref="I23"/>
    </sheetView>
  </sheetViews>
  <sheetFormatPr defaultColWidth="9.140625" defaultRowHeight="12.75"/>
  <cols>
    <col min="1" max="1" width="26.140625" style="0" bestFit="1" customWidth="1"/>
    <col min="2" max="2" width="8.140625" style="0" bestFit="1" customWidth="1"/>
    <col min="3" max="3" width="49.140625" style="0" bestFit="1" customWidth="1"/>
    <col min="4" max="4" width="5.00390625" style="0" bestFit="1" customWidth="1"/>
    <col min="5" max="5" width="9.421875" style="0" customWidth="1"/>
    <col min="6" max="6" width="9.57421875" style="239" bestFit="1" customWidth="1"/>
  </cols>
  <sheetData>
    <row r="1" spans="1:5" ht="13.5" thickBot="1">
      <c r="A1" s="17" t="s">
        <v>454</v>
      </c>
      <c r="B1" s="17"/>
      <c r="C1" s="17"/>
      <c r="D1" s="17"/>
      <c r="E1" s="17"/>
    </row>
    <row r="2" spans="1:6" ht="13.5" thickBot="1">
      <c r="A2" s="21" t="s">
        <v>320</v>
      </c>
      <c r="B2" s="76" t="s">
        <v>1</v>
      </c>
      <c r="C2" s="76" t="s">
        <v>2</v>
      </c>
      <c r="D2" s="76">
        <v>2016</v>
      </c>
      <c r="E2" s="72">
        <v>2017</v>
      </c>
      <c r="F2" s="254">
        <v>2018</v>
      </c>
    </row>
    <row r="3" spans="1:6" ht="15.75">
      <c r="A3" s="30"/>
      <c r="B3" s="23"/>
      <c r="C3" s="23"/>
      <c r="D3" s="86">
        <v>0</v>
      </c>
      <c r="E3" s="121">
        <v>66675</v>
      </c>
      <c r="F3" s="121">
        <f>F6+F8+F13+F4+F7</f>
        <v>26442</v>
      </c>
    </row>
    <row r="4" spans="1:6" ht="12.75">
      <c r="A4" s="251" t="s">
        <v>484</v>
      </c>
      <c r="B4" s="4">
        <v>15</v>
      </c>
      <c r="C4" s="6" t="s">
        <v>56</v>
      </c>
      <c r="D4" s="8">
        <v>0</v>
      </c>
      <c r="E4" s="116">
        <v>0</v>
      </c>
      <c r="F4" s="249">
        <v>0</v>
      </c>
    </row>
    <row r="5" spans="1:6" ht="12.75">
      <c r="A5" s="22"/>
      <c r="B5" s="4">
        <v>15</v>
      </c>
      <c r="C5" s="6" t="s">
        <v>57</v>
      </c>
      <c r="D5" s="6"/>
      <c r="E5" s="106"/>
      <c r="F5" s="249"/>
    </row>
    <row r="6" spans="1:6" ht="12.75">
      <c r="A6" s="22"/>
      <c r="B6" s="4"/>
      <c r="C6" s="10" t="s">
        <v>379</v>
      </c>
      <c r="D6" s="8"/>
      <c r="E6" s="116"/>
      <c r="F6" s="249"/>
    </row>
    <row r="7" spans="1:6" ht="12.75">
      <c r="A7" s="22"/>
      <c r="B7" s="4">
        <v>4500</v>
      </c>
      <c r="C7" s="10"/>
      <c r="D7" s="8"/>
      <c r="E7" s="116">
        <v>0</v>
      </c>
      <c r="F7" s="249">
        <v>0</v>
      </c>
    </row>
    <row r="8" spans="1:6" ht="12.75">
      <c r="A8" s="22"/>
      <c r="B8" s="4">
        <v>50</v>
      </c>
      <c r="C8" s="6" t="s">
        <v>3</v>
      </c>
      <c r="D8" s="8">
        <v>0</v>
      </c>
      <c r="E8" s="135">
        <v>55097</v>
      </c>
      <c r="F8" s="256">
        <f>F10+F12+F11+F9</f>
        <v>14864</v>
      </c>
    </row>
    <row r="9" spans="1:6" ht="12.75">
      <c r="A9" s="22"/>
      <c r="B9" s="4">
        <v>5001</v>
      </c>
      <c r="C9" s="6"/>
      <c r="D9" s="116"/>
      <c r="E9" s="135">
        <v>11064</v>
      </c>
      <c r="F9" s="247">
        <v>11064</v>
      </c>
    </row>
    <row r="10" spans="1:6" ht="12.75">
      <c r="A10" s="22"/>
      <c r="B10" s="4" t="s">
        <v>27</v>
      </c>
      <c r="C10" s="4" t="s">
        <v>28</v>
      </c>
      <c r="D10" s="117"/>
      <c r="E10" s="117">
        <v>30114</v>
      </c>
      <c r="F10" s="249">
        <v>0</v>
      </c>
    </row>
    <row r="11" spans="1:6" ht="12.75">
      <c r="A11" s="22"/>
      <c r="B11" s="4" t="s">
        <v>91</v>
      </c>
      <c r="C11" s="4" t="s">
        <v>353</v>
      </c>
      <c r="D11" s="117"/>
      <c r="E11" s="117"/>
      <c r="F11" s="249"/>
    </row>
    <row r="12" spans="1:6" ht="12.75">
      <c r="A12" s="22"/>
      <c r="B12" s="4" t="s">
        <v>7</v>
      </c>
      <c r="C12" s="4" t="s">
        <v>8</v>
      </c>
      <c r="D12" s="136">
        <v>0</v>
      </c>
      <c r="E12" s="136">
        <v>13919</v>
      </c>
      <c r="F12" s="249">
        <v>3800</v>
      </c>
    </row>
    <row r="13" spans="1:6" ht="12.75">
      <c r="A13" s="22"/>
      <c r="B13" s="4">
        <v>55</v>
      </c>
      <c r="C13" s="6" t="s">
        <v>9</v>
      </c>
      <c r="D13" s="8">
        <v>0</v>
      </c>
      <c r="E13" s="116">
        <v>11578</v>
      </c>
      <c r="F13" s="230">
        <f>SUM(F14:F28)</f>
        <v>11578</v>
      </c>
    </row>
    <row r="14" spans="1:6" ht="12.75">
      <c r="A14" s="22"/>
      <c r="B14" s="4" t="s">
        <v>10</v>
      </c>
      <c r="C14" s="4" t="s">
        <v>11</v>
      </c>
      <c r="D14" s="117"/>
      <c r="E14" s="117">
        <v>792</v>
      </c>
      <c r="F14" s="249">
        <v>792</v>
      </c>
    </row>
    <row r="15" spans="1:6" ht="12.75">
      <c r="A15" s="22"/>
      <c r="B15" s="4" t="s">
        <v>12</v>
      </c>
      <c r="C15" s="4" t="s">
        <v>13</v>
      </c>
      <c r="D15" s="113"/>
      <c r="E15" s="113">
        <v>100</v>
      </c>
      <c r="F15" s="249">
        <v>100</v>
      </c>
    </row>
    <row r="16" spans="1:6" ht="12.75">
      <c r="A16" s="22"/>
      <c r="B16" s="4" t="s">
        <v>14</v>
      </c>
      <c r="C16" s="4" t="s">
        <v>15</v>
      </c>
      <c r="D16" s="117"/>
      <c r="E16" s="117">
        <v>300</v>
      </c>
      <c r="F16" s="249">
        <v>300</v>
      </c>
    </row>
    <row r="17" spans="1:6" ht="12.75">
      <c r="A17" s="22"/>
      <c r="B17" s="4" t="s">
        <v>16</v>
      </c>
      <c r="C17" s="4" t="s">
        <v>17</v>
      </c>
      <c r="D17" s="117"/>
      <c r="E17" s="117">
        <v>2175</v>
      </c>
      <c r="F17" s="249">
        <v>2175</v>
      </c>
    </row>
    <row r="18" spans="1:6" ht="12.75">
      <c r="A18" s="22"/>
      <c r="B18" s="4" t="s">
        <v>68</v>
      </c>
      <c r="C18" s="4" t="s">
        <v>67</v>
      </c>
      <c r="D18" s="106"/>
      <c r="E18" s="117">
        <v>0</v>
      </c>
      <c r="F18" s="249">
        <v>0</v>
      </c>
    </row>
    <row r="19" spans="1:6" ht="12.75">
      <c r="A19" s="22"/>
      <c r="B19" s="4" t="s">
        <v>31</v>
      </c>
      <c r="C19" s="4" t="s">
        <v>69</v>
      </c>
      <c r="D19" s="117"/>
      <c r="E19" s="117">
        <v>7803</v>
      </c>
      <c r="F19" s="249">
        <v>7803</v>
      </c>
    </row>
    <row r="20" spans="1:6" ht="12.75">
      <c r="A20" s="22"/>
      <c r="B20" s="4" t="s">
        <v>33</v>
      </c>
      <c r="C20" s="4" t="s">
        <v>108</v>
      </c>
      <c r="D20" s="117"/>
      <c r="E20" s="117">
        <v>160</v>
      </c>
      <c r="F20" s="249">
        <v>160</v>
      </c>
    </row>
    <row r="21" spans="1:6" ht="12.75">
      <c r="A21" s="22"/>
      <c r="B21" s="4" t="s">
        <v>60</v>
      </c>
      <c r="C21" s="4" t="s">
        <v>95</v>
      </c>
      <c r="D21" s="157"/>
      <c r="E21" s="157">
        <v>0</v>
      </c>
      <c r="F21" s="249">
        <v>0</v>
      </c>
    </row>
    <row r="22" spans="1:6" ht="12.75">
      <c r="A22" s="22"/>
      <c r="B22" s="4" t="s">
        <v>37</v>
      </c>
      <c r="C22" s="4" t="s">
        <v>38</v>
      </c>
      <c r="D22" s="106"/>
      <c r="E22" s="106"/>
      <c r="F22" s="249"/>
    </row>
    <row r="23" spans="1:6" ht="12.75">
      <c r="A23" s="22"/>
      <c r="B23" s="4" t="s">
        <v>18</v>
      </c>
      <c r="C23" s="4" t="s">
        <v>19</v>
      </c>
      <c r="D23" s="117"/>
      <c r="E23" s="117">
        <v>128</v>
      </c>
      <c r="F23" s="249">
        <v>128</v>
      </c>
    </row>
    <row r="24" spans="1:6" ht="12.75">
      <c r="A24" s="22"/>
      <c r="B24" s="4" t="s">
        <v>40</v>
      </c>
      <c r="C24" s="4" t="s">
        <v>109</v>
      </c>
      <c r="D24" s="117"/>
      <c r="E24" s="117">
        <v>0</v>
      </c>
      <c r="F24" s="249">
        <v>0</v>
      </c>
    </row>
    <row r="25" spans="1:6" ht="12.75">
      <c r="A25" s="22"/>
      <c r="B25" s="4" t="s">
        <v>96</v>
      </c>
      <c r="C25" s="4" t="s">
        <v>97</v>
      </c>
      <c r="D25" s="117"/>
      <c r="E25" s="117">
        <v>0</v>
      </c>
      <c r="F25" s="249">
        <v>0</v>
      </c>
    </row>
    <row r="26" spans="1:6" ht="12.75">
      <c r="A26" s="22"/>
      <c r="B26" s="4" t="s">
        <v>20</v>
      </c>
      <c r="C26" s="4" t="s">
        <v>21</v>
      </c>
      <c r="D26" s="117"/>
      <c r="E26" s="117">
        <v>120</v>
      </c>
      <c r="F26" s="249">
        <v>120</v>
      </c>
    </row>
    <row r="27" spans="1:6" ht="12.75">
      <c r="A27" s="175"/>
      <c r="B27" s="176">
        <v>5540</v>
      </c>
      <c r="C27" s="176"/>
      <c r="D27" s="170"/>
      <c r="E27" s="170">
        <v>0</v>
      </c>
      <c r="F27" s="249">
        <v>0</v>
      </c>
    </row>
    <row r="28" spans="1:6" ht="13.5" thickBot="1">
      <c r="A28" s="82"/>
      <c r="B28" s="83" t="s">
        <v>190</v>
      </c>
      <c r="C28" s="96" t="s">
        <v>189</v>
      </c>
      <c r="D28" s="137"/>
      <c r="E28" s="137"/>
      <c r="F28" s="249"/>
    </row>
  </sheetData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7" sqref="F7"/>
    </sheetView>
  </sheetViews>
  <sheetFormatPr defaultColWidth="9.140625" defaultRowHeight="12.75"/>
  <cols>
    <col min="6" max="6" width="9.140625" style="239" customWidth="1"/>
  </cols>
  <sheetData>
    <row r="1" spans="1:6" ht="13.5" thickBot="1">
      <c r="A1" s="17" t="s">
        <v>455</v>
      </c>
      <c r="B1" s="17"/>
      <c r="C1" s="17"/>
      <c r="D1" s="17"/>
      <c r="E1" s="17"/>
      <c r="F1" s="40"/>
    </row>
    <row r="2" spans="1:6" ht="13.5" thickBot="1">
      <c r="A2" s="21" t="s">
        <v>320</v>
      </c>
      <c r="B2" s="97" t="s">
        <v>1</v>
      </c>
      <c r="C2" s="97" t="s">
        <v>2</v>
      </c>
      <c r="D2" s="76">
        <v>2016</v>
      </c>
      <c r="E2" s="72">
        <v>2017</v>
      </c>
      <c r="F2" s="244">
        <v>2018</v>
      </c>
    </row>
    <row r="3" spans="1:6" ht="12.75">
      <c r="A3" s="30"/>
      <c r="B3" s="23"/>
      <c r="C3" s="23"/>
      <c r="D3" s="263"/>
      <c r="E3" s="264">
        <f>E5+E6</f>
        <v>23370</v>
      </c>
      <c r="F3" s="265">
        <f>F5+F6</f>
        <v>29610</v>
      </c>
    </row>
    <row r="4" spans="1:6" ht="12.75">
      <c r="A4" s="22" t="s">
        <v>135</v>
      </c>
      <c r="B4" s="4">
        <v>41</v>
      </c>
      <c r="C4" s="6" t="s">
        <v>118</v>
      </c>
      <c r="D4" s="5"/>
      <c r="E4" s="231"/>
      <c r="F4" s="231"/>
    </row>
    <row r="5" spans="1:6" ht="13.5" thickBot="1">
      <c r="A5" s="82"/>
      <c r="B5" s="83" t="s">
        <v>136</v>
      </c>
      <c r="C5" s="96"/>
      <c r="D5" s="84"/>
      <c r="E5" s="231">
        <v>9650</v>
      </c>
      <c r="F5" s="231">
        <v>9650</v>
      </c>
    </row>
    <row r="6" spans="1:6" ht="12.75">
      <c r="A6" s="28"/>
      <c r="B6" s="28">
        <v>5526</v>
      </c>
      <c r="C6" s="28"/>
      <c r="D6" s="41"/>
      <c r="E6" s="88">
        <v>13720</v>
      </c>
      <c r="F6" s="270">
        <v>19960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L11" sqref="L11"/>
    </sheetView>
  </sheetViews>
  <sheetFormatPr defaultColWidth="9.140625" defaultRowHeight="12.75"/>
  <cols>
    <col min="6" max="6" width="9.140625" style="239" customWidth="1"/>
  </cols>
  <sheetData>
    <row r="1" spans="1:6" ht="13.5" thickBot="1">
      <c r="A1" s="17" t="s">
        <v>485</v>
      </c>
      <c r="B1" s="17"/>
      <c r="C1" s="17"/>
      <c r="D1" s="17"/>
      <c r="E1" s="17"/>
      <c r="F1" s="40"/>
    </row>
    <row r="2" spans="1:6" ht="13.5" thickBot="1">
      <c r="A2" s="21" t="s">
        <v>320</v>
      </c>
      <c r="B2" s="97" t="s">
        <v>1</v>
      </c>
      <c r="C2" s="97" t="s">
        <v>2</v>
      </c>
      <c r="D2" s="76">
        <v>2016</v>
      </c>
      <c r="E2" s="72">
        <v>2017</v>
      </c>
      <c r="F2" s="244">
        <v>2018</v>
      </c>
    </row>
    <row r="3" spans="1:6" ht="12.75">
      <c r="A3" s="30"/>
      <c r="B3" s="23"/>
      <c r="C3" s="23"/>
      <c r="D3" s="263"/>
      <c r="E3" s="264">
        <f>E5+E6</f>
        <v>51267</v>
      </c>
      <c r="F3" s="265">
        <f>F5+F6</f>
        <v>51267</v>
      </c>
    </row>
    <row r="4" spans="1:6" ht="12.75">
      <c r="A4" s="22" t="s">
        <v>135</v>
      </c>
      <c r="B4" s="4">
        <v>41</v>
      </c>
      <c r="C4" s="6" t="s">
        <v>118</v>
      </c>
      <c r="D4" s="5"/>
      <c r="E4" s="231"/>
      <c r="F4" s="231"/>
    </row>
    <row r="5" spans="1:6" ht="13.5" thickBot="1">
      <c r="A5" s="82"/>
      <c r="B5" s="83" t="s">
        <v>136</v>
      </c>
      <c r="C5" s="96"/>
      <c r="D5" s="84"/>
      <c r="E5" s="231">
        <v>39512</v>
      </c>
      <c r="F5" s="231">
        <v>39512</v>
      </c>
    </row>
    <row r="6" spans="1:6" ht="12.75">
      <c r="A6" s="28"/>
      <c r="B6" s="28">
        <v>5526</v>
      </c>
      <c r="C6" s="28"/>
      <c r="D6" s="41"/>
      <c r="E6" s="88">
        <v>11755</v>
      </c>
      <c r="F6" s="88">
        <v>11755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2" width="9.140625" style="28" customWidth="1"/>
    <col min="3" max="3" width="27.421875" style="28" customWidth="1"/>
    <col min="4" max="4" width="14.140625" style="28" customWidth="1"/>
    <col min="5" max="5" width="11.421875" style="28" bestFit="1" customWidth="1"/>
    <col min="6" max="16384" width="9.140625" style="28" customWidth="1"/>
  </cols>
  <sheetData>
    <row r="1" s="17" customFormat="1" ht="13.5" thickBot="1">
      <c r="A1" s="17" t="s">
        <v>263</v>
      </c>
    </row>
    <row r="2" spans="1:5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</row>
    <row r="3" spans="1:5" ht="15.75">
      <c r="A3" s="30"/>
      <c r="B3" s="23"/>
      <c r="C3" s="23"/>
      <c r="D3" s="121">
        <f>D8+D11+D4+D6</f>
        <v>16816</v>
      </c>
      <c r="E3" s="121">
        <f>E8+E11+E4+E6</f>
        <v>10996</v>
      </c>
    </row>
    <row r="4" spans="1:5" ht="12.75">
      <c r="A4" s="22" t="s">
        <v>130</v>
      </c>
      <c r="B4" s="4">
        <v>15</v>
      </c>
      <c r="C4" s="6" t="s">
        <v>56</v>
      </c>
      <c r="D4" s="116">
        <f>D5</f>
        <v>0</v>
      </c>
      <c r="E4" s="116">
        <f>E5</f>
        <v>0</v>
      </c>
    </row>
    <row r="5" spans="1:5" ht="12.75">
      <c r="A5" s="22"/>
      <c r="B5" s="4"/>
      <c r="C5" s="6" t="s">
        <v>317</v>
      </c>
      <c r="D5" s="117"/>
      <c r="E5" s="117"/>
    </row>
    <row r="6" spans="1:5" ht="12.75">
      <c r="A6" s="22"/>
      <c r="B6" s="4">
        <v>15</v>
      </c>
      <c r="C6" s="6" t="s">
        <v>57</v>
      </c>
      <c r="D6" s="160">
        <v>6000</v>
      </c>
      <c r="E6" s="160">
        <v>0</v>
      </c>
    </row>
    <row r="7" spans="1:5" ht="12.75">
      <c r="A7" s="22"/>
      <c r="B7" s="4" t="s">
        <v>73</v>
      </c>
      <c r="C7" s="4" t="s">
        <v>74</v>
      </c>
      <c r="D7" s="136">
        <v>4000</v>
      </c>
      <c r="E7" s="136">
        <v>0</v>
      </c>
    </row>
    <row r="8" spans="1:5" ht="12.75">
      <c r="A8" s="22"/>
      <c r="B8" s="4">
        <v>50</v>
      </c>
      <c r="C8" s="6" t="s">
        <v>3</v>
      </c>
      <c r="D8" s="116">
        <f>D9+D10</f>
        <v>1746</v>
      </c>
      <c r="E8" s="116">
        <f>E9+E10</f>
        <v>1746</v>
      </c>
    </row>
    <row r="9" spans="1:5" ht="12.75">
      <c r="A9" s="22"/>
      <c r="B9" s="4" t="s">
        <v>27</v>
      </c>
      <c r="C9" s="4" t="s">
        <v>28</v>
      </c>
      <c r="D9" s="117">
        <v>1299</v>
      </c>
      <c r="E9" s="117">
        <v>1299</v>
      </c>
    </row>
    <row r="10" spans="1:5" ht="12.75">
      <c r="A10" s="22"/>
      <c r="B10" s="4" t="s">
        <v>7</v>
      </c>
      <c r="C10" s="4" t="s">
        <v>8</v>
      </c>
      <c r="D10" s="117">
        <v>447</v>
      </c>
      <c r="E10" s="117">
        <v>447</v>
      </c>
    </row>
    <row r="11" spans="1:5" ht="12.75">
      <c r="A11" s="22"/>
      <c r="B11" s="4">
        <v>55</v>
      </c>
      <c r="C11" s="6" t="s">
        <v>9</v>
      </c>
      <c r="D11" s="116">
        <f>D13+D14+D16</f>
        <v>9070</v>
      </c>
      <c r="E11" s="116">
        <f>E13+E14+E16</f>
        <v>9250</v>
      </c>
    </row>
    <row r="12" spans="1:5" ht="12.75">
      <c r="A12" s="22"/>
      <c r="B12" s="4" t="s">
        <v>10</v>
      </c>
      <c r="C12" s="4" t="s">
        <v>11</v>
      </c>
      <c r="D12" s="106"/>
      <c r="E12" s="106"/>
    </row>
    <row r="13" spans="1:5" ht="12.75">
      <c r="A13" s="22"/>
      <c r="B13" s="4" t="s">
        <v>16</v>
      </c>
      <c r="C13" s="4" t="s">
        <v>17</v>
      </c>
      <c r="D13" s="117">
        <v>3000</v>
      </c>
      <c r="E13" s="117">
        <v>3000</v>
      </c>
    </row>
    <row r="14" spans="1:5" ht="12.75">
      <c r="A14" s="22"/>
      <c r="B14" s="4" t="s">
        <v>68</v>
      </c>
      <c r="C14" s="4" t="s">
        <v>67</v>
      </c>
      <c r="D14" s="117">
        <v>1750</v>
      </c>
      <c r="E14" s="117">
        <v>1750</v>
      </c>
    </row>
    <row r="15" spans="1:5" ht="12.75">
      <c r="A15" s="22"/>
      <c r="B15" s="4" t="s">
        <v>33</v>
      </c>
      <c r="C15" s="4" t="s">
        <v>70</v>
      </c>
      <c r="D15" s="106"/>
      <c r="E15" s="106"/>
    </row>
    <row r="16" spans="1:5" ht="13.5" thickBot="1">
      <c r="A16" s="82"/>
      <c r="B16" s="83">
        <v>55111</v>
      </c>
      <c r="C16" s="83" t="s">
        <v>169</v>
      </c>
      <c r="D16" s="118">
        <v>4320</v>
      </c>
      <c r="E16" s="118">
        <v>4500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2" width="9.140625" style="28" customWidth="1"/>
    <col min="3" max="3" width="16.00390625" style="28" customWidth="1"/>
    <col min="4" max="5" width="14.28125" style="28" customWidth="1"/>
    <col min="6" max="6" width="13.00390625" style="28" customWidth="1"/>
    <col min="7" max="16384" width="9.140625" style="28" customWidth="1"/>
  </cols>
  <sheetData>
    <row r="1" spans="1:3" s="17" customFormat="1" ht="13.5" thickBot="1">
      <c r="A1" s="17" t="s">
        <v>264</v>
      </c>
      <c r="C1" s="17" t="s">
        <v>329</v>
      </c>
    </row>
    <row r="2" spans="1:6" s="46" customFormat="1" ht="13.5" thickBot="1">
      <c r="A2" s="21" t="s">
        <v>320</v>
      </c>
      <c r="B2" s="97" t="s">
        <v>1</v>
      </c>
      <c r="C2" s="97" t="s">
        <v>2</v>
      </c>
      <c r="D2" s="72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121">
        <f>D5</f>
        <v>37740</v>
      </c>
      <c r="E3" s="265">
        <f>E5+E6</f>
        <v>54000</v>
      </c>
      <c r="F3" s="121">
        <f>F5</f>
        <v>62733</v>
      </c>
    </row>
    <row r="4" spans="1:6" ht="12.75">
      <c r="A4" s="22" t="s">
        <v>135</v>
      </c>
      <c r="B4" s="4">
        <v>41</v>
      </c>
      <c r="C4" s="6" t="s">
        <v>118</v>
      </c>
      <c r="D4" s="106"/>
      <c r="E4" s="231"/>
      <c r="F4" s="106"/>
    </row>
    <row r="5" spans="1:6" ht="13.5" thickBot="1">
      <c r="A5" s="82"/>
      <c r="B5" s="83" t="s">
        <v>136</v>
      </c>
      <c r="C5" s="83" t="s">
        <v>137</v>
      </c>
      <c r="D5" s="118">
        <v>37740</v>
      </c>
      <c r="E5" s="231">
        <v>45000</v>
      </c>
      <c r="F5" s="118">
        <v>62733</v>
      </c>
    </row>
    <row r="6" spans="2:5" ht="12.75">
      <c r="B6" s="28">
        <v>5526</v>
      </c>
      <c r="E6" s="88">
        <v>9000</v>
      </c>
    </row>
    <row r="7" spans="1:8" ht="12.75">
      <c r="A7" s="48"/>
      <c r="B7" s="48"/>
      <c r="C7" s="48"/>
      <c r="D7" s="48"/>
      <c r="E7" s="48"/>
      <c r="F7" s="48"/>
      <c r="G7" s="48"/>
      <c r="H7" s="48"/>
    </row>
    <row r="8" ht="12.75">
      <c r="G8" s="41"/>
    </row>
    <row r="9" spans="4:5" ht="12.75">
      <c r="D9" s="41"/>
      <c r="E9" s="41"/>
    </row>
    <row r="10" spans="4:5" ht="12.75">
      <c r="D10" s="41"/>
      <c r="E10" s="41"/>
    </row>
    <row r="14" ht="12.75">
      <c r="C14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C1">
      <selection activeCell="M37" sqref="M37"/>
    </sheetView>
  </sheetViews>
  <sheetFormatPr defaultColWidth="10.57421875" defaultRowHeight="12.75"/>
  <cols>
    <col min="1" max="2" width="10.57421875" style="28" customWidth="1"/>
    <col min="3" max="3" width="25.8515625" style="28" customWidth="1"/>
    <col min="4" max="16384" width="10.57421875" style="28" customWidth="1"/>
  </cols>
  <sheetData>
    <row r="1" s="17" customFormat="1" ht="13.5" thickBot="1">
      <c r="A1" s="17" t="s">
        <v>265</v>
      </c>
    </row>
    <row r="2" spans="1:5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</row>
    <row r="3" spans="1:7" ht="15.75">
      <c r="A3" s="30"/>
      <c r="B3" s="23"/>
      <c r="C3" s="23"/>
      <c r="D3" s="121">
        <f>D4+D20</f>
        <v>36520</v>
      </c>
      <c r="E3" s="121">
        <f>E4+E20</f>
        <v>42020</v>
      </c>
      <c r="F3" s="48"/>
      <c r="G3" s="48"/>
    </row>
    <row r="4" spans="1:6" ht="12.75">
      <c r="A4" s="22" t="s">
        <v>138</v>
      </c>
      <c r="B4" s="4">
        <v>41</v>
      </c>
      <c r="C4" s="6" t="s">
        <v>118</v>
      </c>
      <c r="D4" s="116">
        <v>26920</v>
      </c>
      <c r="E4" s="116">
        <v>31920</v>
      </c>
      <c r="F4" s="41">
        <f>SUM(F5:F15)</f>
        <v>26920</v>
      </c>
    </row>
    <row r="5" spans="1:7" ht="12.75">
      <c r="A5" s="22"/>
      <c r="B5" s="4"/>
      <c r="C5" s="6"/>
      <c r="D5" s="106" t="s">
        <v>171</v>
      </c>
      <c r="E5" s="106" t="s">
        <v>171</v>
      </c>
      <c r="F5" s="41">
        <v>700</v>
      </c>
      <c r="G5" s="28" t="s">
        <v>172</v>
      </c>
    </row>
    <row r="6" spans="1:9" ht="12.75">
      <c r="A6" s="22"/>
      <c r="B6" s="4"/>
      <c r="C6" s="6"/>
      <c r="D6" s="106"/>
      <c r="E6" s="106"/>
      <c r="F6" s="41">
        <v>600</v>
      </c>
      <c r="G6" s="28" t="s">
        <v>173</v>
      </c>
      <c r="I6" s="42"/>
    </row>
    <row r="7" spans="1:7" ht="12.75">
      <c r="A7" s="22"/>
      <c r="B7" s="4"/>
      <c r="C7" s="6"/>
      <c r="D7" s="106"/>
      <c r="E7" s="106"/>
      <c r="F7" s="41">
        <v>15000</v>
      </c>
      <c r="G7" s="28" t="s">
        <v>370</v>
      </c>
    </row>
    <row r="8" spans="1:9" ht="12.75">
      <c r="A8" s="22"/>
      <c r="B8" s="4"/>
      <c r="C8" s="6"/>
      <c r="D8" s="106"/>
      <c r="E8" s="106"/>
      <c r="F8" s="41">
        <v>3000</v>
      </c>
      <c r="G8" s="28" t="s">
        <v>369</v>
      </c>
      <c r="I8" s="42"/>
    </row>
    <row r="9" spans="1:9" ht="12.75">
      <c r="A9" s="22"/>
      <c r="B9" s="4"/>
      <c r="C9" s="6"/>
      <c r="D9" s="106"/>
      <c r="E9" s="106"/>
      <c r="F9" s="28">
        <v>0</v>
      </c>
      <c r="G9" s="28" t="s">
        <v>174</v>
      </c>
      <c r="I9" s="42"/>
    </row>
    <row r="10" spans="1:7" ht="12.75">
      <c r="A10" s="22"/>
      <c r="B10" s="4"/>
      <c r="C10" s="6"/>
      <c r="D10" s="106"/>
      <c r="E10" s="106"/>
      <c r="F10" s="28">
        <v>3000</v>
      </c>
      <c r="G10" s="28" t="s">
        <v>175</v>
      </c>
    </row>
    <row r="11" spans="1:7" ht="12.75">
      <c r="A11" s="22"/>
      <c r="B11" s="4"/>
      <c r="C11" s="6"/>
      <c r="D11" s="106"/>
      <c r="E11" s="106"/>
      <c r="F11" s="41">
        <v>2000</v>
      </c>
      <c r="G11" s="28" t="s">
        <v>177</v>
      </c>
    </row>
    <row r="12" spans="1:7" ht="12.75">
      <c r="A12" s="22"/>
      <c r="B12" s="4"/>
      <c r="C12" s="6"/>
      <c r="D12" s="106"/>
      <c r="E12" s="106"/>
      <c r="F12" s="28">
        <v>320</v>
      </c>
      <c r="G12" s="28" t="s">
        <v>176</v>
      </c>
    </row>
    <row r="13" spans="1:7" ht="12.75">
      <c r="A13" s="22"/>
      <c r="B13" s="4"/>
      <c r="C13" s="6"/>
      <c r="D13" s="106"/>
      <c r="E13" s="106"/>
      <c r="F13" s="41">
        <v>300</v>
      </c>
      <c r="G13" s="28" t="s">
        <v>318</v>
      </c>
    </row>
    <row r="14" spans="1:7" ht="12.75">
      <c r="A14" s="22"/>
      <c r="B14" s="4"/>
      <c r="C14" s="6"/>
      <c r="D14" s="106"/>
      <c r="E14" s="106"/>
      <c r="F14" s="41">
        <v>1500</v>
      </c>
      <c r="G14" s="88" t="s">
        <v>351</v>
      </c>
    </row>
    <row r="15" spans="1:7" ht="12.75">
      <c r="A15" s="22"/>
      <c r="B15" s="4"/>
      <c r="C15" s="6"/>
      <c r="D15" s="106"/>
      <c r="E15" s="106"/>
      <c r="F15" s="41">
        <v>500</v>
      </c>
      <c r="G15" s="88" t="s">
        <v>352</v>
      </c>
    </row>
    <row r="16" spans="1:5" ht="12.75">
      <c r="A16" s="22"/>
      <c r="B16" s="4"/>
      <c r="C16" s="6" t="s">
        <v>226</v>
      </c>
      <c r="D16" s="106">
        <v>0</v>
      </c>
      <c r="E16" s="106">
        <v>0</v>
      </c>
    </row>
    <row r="17" spans="1:5" ht="12.75">
      <c r="A17" s="22"/>
      <c r="B17" s="4" t="s">
        <v>139</v>
      </c>
      <c r="C17" s="4" t="s">
        <v>140</v>
      </c>
      <c r="D17" s="106"/>
      <c r="E17" s="106"/>
    </row>
    <row r="18" spans="1:5" ht="12.75">
      <c r="A18" s="22"/>
      <c r="B18" s="4" t="s">
        <v>119</v>
      </c>
      <c r="C18" s="4" t="s">
        <v>120</v>
      </c>
      <c r="D18" s="106"/>
      <c r="E18" s="106"/>
    </row>
    <row r="19" spans="1:5" ht="12.75">
      <c r="A19" s="22"/>
      <c r="B19" s="4" t="s">
        <v>141</v>
      </c>
      <c r="C19" s="4" t="s">
        <v>142</v>
      </c>
      <c r="D19" s="106"/>
      <c r="E19" s="106"/>
    </row>
    <row r="20" spans="1:5" ht="12.75">
      <c r="A20" s="22"/>
      <c r="B20" s="4">
        <v>55</v>
      </c>
      <c r="C20" s="6" t="s">
        <v>9</v>
      </c>
      <c r="D20" s="116">
        <f>D22+D24+D25+D28</f>
        <v>9600</v>
      </c>
      <c r="E20" s="116">
        <f>E22+E24+E25+E28</f>
        <v>10100</v>
      </c>
    </row>
    <row r="21" spans="1:5" ht="12.75">
      <c r="A21" s="22"/>
      <c r="B21" s="4" t="s">
        <v>10</v>
      </c>
      <c r="C21" s="4" t="s">
        <v>11</v>
      </c>
      <c r="D21" s="106"/>
      <c r="E21" s="106"/>
    </row>
    <row r="22" spans="1:5" ht="12.75">
      <c r="A22" s="22"/>
      <c r="B22" s="4" t="s">
        <v>182</v>
      </c>
      <c r="C22" s="4" t="s">
        <v>183</v>
      </c>
      <c r="D22" s="117"/>
      <c r="E22" s="117"/>
    </row>
    <row r="23" spans="1:5" ht="12.75">
      <c r="A23" s="22"/>
      <c r="B23" s="4" t="s">
        <v>68</v>
      </c>
      <c r="C23" s="4" t="s">
        <v>67</v>
      </c>
      <c r="D23" s="106"/>
      <c r="E23" s="106"/>
    </row>
    <row r="24" spans="1:9" ht="12.75">
      <c r="A24" s="22"/>
      <c r="B24" s="4" t="s">
        <v>31</v>
      </c>
      <c r="C24" s="4" t="s">
        <v>69</v>
      </c>
      <c r="D24" s="117">
        <v>1800</v>
      </c>
      <c r="E24" s="117">
        <v>2000</v>
      </c>
      <c r="I24" s="42"/>
    </row>
    <row r="25" spans="1:9" ht="12.75">
      <c r="A25" s="22"/>
      <c r="B25" s="4" t="s">
        <v>18</v>
      </c>
      <c r="C25" s="4" t="s">
        <v>19</v>
      </c>
      <c r="D25" s="117">
        <v>3600</v>
      </c>
      <c r="E25" s="117">
        <v>3600</v>
      </c>
      <c r="F25" s="28" t="s">
        <v>178</v>
      </c>
      <c r="I25" s="42"/>
    </row>
    <row r="26" spans="1:5" ht="12.75">
      <c r="A26" s="22"/>
      <c r="B26" s="4" t="s">
        <v>40</v>
      </c>
      <c r="C26" s="4" t="s">
        <v>109</v>
      </c>
      <c r="D26" s="106"/>
      <c r="E26" s="106"/>
    </row>
    <row r="27" spans="1:5" ht="12.75" hidden="1">
      <c r="A27" s="22"/>
      <c r="B27" s="16"/>
      <c r="C27" s="16"/>
      <c r="D27" s="145"/>
      <c r="E27" s="145"/>
    </row>
    <row r="28" spans="1:6" ht="13.5" thickBot="1">
      <c r="A28" s="82"/>
      <c r="B28" s="83" t="s">
        <v>20</v>
      </c>
      <c r="C28" s="83" t="s">
        <v>143</v>
      </c>
      <c r="D28" s="118">
        <v>4200</v>
      </c>
      <c r="E28" s="118">
        <v>4500</v>
      </c>
      <c r="F28" s="41">
        <f>F29+F30+F31</f>
        <v>4500</v>
      </c>
    </row>
    <row r="29" spans="5:8" ht="12.75">
      <c r="E29" s="12" t="s">
        <v>171</v>
      </c>
      <c r="F29" s="26">
        <v>1800</v>
      </c>
      <c r="G29" s="12" t="s">
        <v>179</v>
      </c>
      <c r="H29" s="48"/>
    </row>
    <row r="30" spans="5:8" ht="12.75">
      <c r="E30" s="12"/>
      <c r="F30" s="26">
        <v>1200</v>
      </c>
      <c r="G30" s="12" t="s">
        <v>180</v>
      </c>
      <c r="H30" s="48"/>
    </row>
    <row r="31" spans="5:8" ht="12.75">
      <c r="E31" s="12"/>
      <c r="F31" s="26">
        <v>1500</v>
      </c>
      <c r="G31" s="12" t="s">
        <v>181</v>
      </c>
      <c r="H31" s="48"/>
    </row>
    <row r="32" spans="3:8" ht="12.75">
      <c r="C32" s="48"/>
      <c r="D32" s="48"/>
      <c r="E32" s="48"/>
      <c r="F32" s="42"/>
      <c r="G32" s="48"/>
      <c r="H32" s="48"/>
    </row>
    <row r="33" spans="3:5" ht="12.75">
      <c r="C33" s="48"/>
      <c r="D33" s="48"/>
      <c r="E33" s="4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2" width="9.140625" style="28" customWidth="1"/>
    <col min="3" max="3" width="27.421875" style="28" customWidth="1"/>
    <col min="4" max="4" width="13.28125" style="28" customWidth="1"/>
    <col min="5" max="5" width="12.140625" style="28" customWidth="1"/>
    <col min="6" max="16384" width="9.140625" style="28" customWidth="1"/>
  </cols>
  <sheetData>
    <row r="1" spans="1:4" ht="13.5" thickBot="1">
      <c r="A1" s="17" t="s">
        <v>358</v>
      </c>
      <c r="B1" s="17"/>
      <c r="C1" s="17"/>
      <c r="D1" s="17"/>
    </row>
    <row r="2" spans="1:11" ht="13.5" thickBot="1">
      <c r="A2" s="21" t="s">
        <v>320</v>
      </c>
      <c r="B2" s="76" t="s">
        <v>1</v>
      </c>
      <c r="C2" s="76" t="s">
        <v>2</v>
      </c>
      <c r="D2" s="76">
        <v>2017</v>
      </c>
      <c r="E2" s="72">
        <v>2018</v>
      </c>
      <c r="K2" s="48"/>
    </row>
    <row r="3" spans="1:5" ht="12.75">
      <c r="A3" s="95"/>
      <c r="B3" s="23"/>
      <c r="C3" s="23"/>
      <c r="D3" s="23"/>
      <c r="E3" s="105"/>
    </row>
    <row r="4" spans="1:5" ht="15.75">
      <c r="A4" s="94"/>
      <c r="B4" s="4"/>
      <c r="C4" s="4"/>
      <c r="D4" s="8">
        <v>3700</v>
      </c>
      <c r="E4" s="140">
        <f>E5</f>
        <v>5300</v>
      </c>
    </row>
    <row r="5" spans="1:5" ht="12.75">
      <c r="A5" s="94">
        <v>10121</v>
      </c>
      <c r="B5" s="4">
        <v>4133</v>
      </c>
      <c r="C5" s="4" t="s">
        <v>118</v>
      </c>
      <c r="D5" s="5">
        <v>3700</v>
      </c>
      <c r="E5" s="130">
        <v>5300</v>
      </c>
    </row>
  </sheetData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2" width="9.140625" style="28" customWidth="1"/>
    <col min="3" max="3" width="27.421875" style="28" customWidth="1"/>
    <col min="4" max="4" width="13.28125" style="28" customWidth="1"/>
    <col min="5" max="5" width="12.140625" style="28" customWidth="1"/>
    <col min="6" max="16384" width="9.140625" style="28" customWidth="1"/>
  </cols>
  <sheetData>
    <row r="1" spans="1:4" ht="13.5" thickBot="1">
      <c r="A1" s="17" t="s">
        <v>266</v>
      </c>
      <c r="B1" s="17"/>
      <c r="C1" s="17"/>
      <c r="D1" s="17"/>
    </row>
    <row r="2" spans="1:11" ht="13.5" thickBot="1">
      <c r="A2" s="21" t="s">
        <v>320</v>
      </c>
      <c r="B2" s="76" t="s">
        <v>1</v>
      </c>
      <c r="C2" s="76" t="s">
        <v>2</v>
      </c>
      <c r="D2" s="76">
        <v>2017</v>
      </c>
      <c r="E2" s="72">
        <v>2018</v>
      </c>
      <c r="K2" s="48"/>
    </row>
    <row r="3" spans="1:5" ht="12.75">
      <c r="A3" s="95"/>
      <c r="B3" s="23"/>
      <c r="C3" s="23"/>
      <c r="D3" s="23"/>
      <c r="E3" s="105"/>
    </row>
    <row r="4" spans="1:5" ht="15.75">
      <c r="A4" s="94"/>
      <c r="B4" s="4"/>
      <c r="C4" s="4"/>
      <c r="D4" s="8">
        <v>3700</v>
      </c>
      <c r="E4" s="140">
        <f>E5</f>
        <v>2000</v>
      </c>
    </row>
    <row r="5" spans="1:5" ht="12.75">
      <c r="A5" s="94">
        <v>10402</v>
      </c>
      <c r="B5" s="4">
        <v>4133</v>
      </c>
      <c r="C5" s="4" t="s">
        <v>118</v>
      </c>
      <c r="D5" s="5">
        <v>3700</v>
      </c>
      <c r="E5" s="130">
        <v>2000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J14" sqref="J14"/>
    </sheetView>
  </sheetViews>
  <sheetFormatPr defaultColWidth="9.140625" defaultRowHeight="12.75"/>
  <cols>
    <col min="1" max="1" width="18.00390625" style="0" bestFit="1" customWidth="1"/>
    <col min="2" max="2" width="8.140625" style="0" bestFit="1" customWidth="1"/>
    <col min="3" max="3" width="23.7109375" style="0" bestFit="1" customWidth="1"/>
    <col min="4" max="4" width="6.57421875" style="0" bestFit="1" customWidth="1"/>
    <col min="5" max="5" width="8.28125" style="0" bestFit="1" customWidth="1"/>
    <col min="6" max="6" width="6.00390625" style="239" bestFit="1" customWidth="1"/>
  </cols>
  <sheetData>
    <row r="1" spans="1:6" ht="13.5" thickBot="1">
      <c r="A1" s="17" t="s">
        <v>457</v>
      </c>
      <c r="B1" s="17"/>
      <c r="C1" s="17"/>
      <c r="D1" s="17"/>
      <c r="E1" s="17"/>
      <c r="F1" s="40"/>
    </row>
    <row r="2" spans="1:6" ht="13.5" thickBot="1">
      <c r="A2" s="21" t="s">
        <v>320</v>
      </c>
      <c r="B2" s="97" t="s">
        <v>1</v>
      </c>
      <c r="C2" s="97" t="s">
        <v>2</v>
      </c>
      <c r="D2" s="76">
        <v>2016</v>
      </c>
      <c r="E2" s="72">
        <v>2017</v>
      </c>
      <c r="F2" s="244">
        <v>2018</v>
      </c>
    </row>
    <row r="3" spans="1:6" ht="15.75">
      <c r="A3" s="30"/>
      <c r="B3" s="23"/>
      <c r="C3" s="23"/>
      <c r="D3" s="263"/>
      <c r="E3" s="121">
        <v>5500</v>
      </c>
      <c r="F3" s="243">
        <f>F5+F6</f>
        <v>5500</v>
      </c>
    </row>
    <row r="4" spans="1:6" ht="12.75">
      <c r="A4" s="22" t="s">
        <v>135</v>
      </c>
      <c r="B4" s="4">
        <v>41</v>
      </c>
      <c r="C4" s="6" t="s">
        <v>118</v>
      </c>
      <c r="D4" s="5"/>
      <c r="E4" s="106"/>
      <c r="F4" s="231"/>
    </row>
    <row r="5" spans="1:6" ht="13.5" thickBot="1">
      <c r="A5" s="82"/>
      <c r="B5" s="83" t="s">
        <v>136</v>
      </c>
      <c r="C5" s="96" t="s">
        <v>486</v>
      </c>
      <c r="D5" s="84"/>
      <c r="E5" s="118">
        <v>4000</v>
      </c>
      <c r="F5" s="231">
        <v>4000</v>
      </c>
    </row>
    <row r="6" spans="1:6" ht="12.75">
      <c r="A6" s="28"/>
      <c r="B6" s="28">
        <v>5526</v>
      </c>
      <c r="C6" s="28"/>
      <c r="D6" s="41"/>
      <c r="E6" s="28">
        <v>1500</v>
      </c>
      <c r="F6" s="88">
        <v>1500</v>
      </c>
    </row>
  </sheetData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2" width="9.140625" style="28" customWidth="1"/>
    <col min="3" max="3" width="27.421875" style="28" customWidth="1"/>
    <col min="4" max="4" width="13.28125" style="28" customWidth="1"/>
    <col min="5" max="5" width="12.140625" style="28" customWidth="1"/>
    <col min="6" max="16384" width="9.140625" style="28" customWidth="1"/>
  </cols>
  <sheetData>
    <row r="1" spans="1:4" ht="13.5" thickBot="1">
      <c r="A1" s="17" t="s">
        <v>371</v>
      </c>
      <c r="B1" s="17"/>
      <c r="C1" s="17"/>
      <c r="D1" s="17"/>
    </row>
    <row r="2" spans="1:1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>
        <v>2018</v>
      </c>
      <c r="K2" s="48"/>
    </row>
    <row r="3" spans="1:5" ht="12.75">
      <c r="A3" s="95"/>
      <c r="B3" s="23"/>
      <c r="C3" s="23"/>
      <c r="D3" s="105"/>
      <c r="E3" s="105"/>
    </row>
    <row r="4" spans="1:5" ht="15.75">
      <c r="A4" s="94"/>
      <c r="B4" s="4"/>
      <c r="C4" s="4"/>
      <c r="D4" s="140">
        <f>D5</f>
        <v>6000</v>
      </c>
      <c r="E4" s="140">
        <f>E5</f>
        <v>3500</v>
      </c>
    </row>
    <row r="5" spans="1:5" ht="12.75">
      <c r="A5" s="98">
        <v>10702</v>
      </c>
      <c r="B5" s="4">
        <v>4133</v>
      </c>
      <c r="C5" s="4" t="s">
        <v>363</v>
      </c>
      <c r="D5" s="130">
        <v>6000</v>
      </c>
      <c r="E5" s="130">
        <v>3500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2" width="9.140625" style="28" customWidth="1"/>
    <col min="3" max="3" width="27.421875" style="28" customWidth="1"/>
    <col min="4" max="5" width="12.57421875" style="28" customWidth="1"/>
    <col min="6" max="6" width="13.8515625" style="28" customWidth="1"/>
    <col min="7" max="16384" width="9.140625" style="28" customWidth="1"/>
  </cols>
  <sheetData>
    <row r="1" ht="13.5" thickBot="1">
      <c r="A1" s="17" t="s">
        <v>237</v>
      </c>
    </row>
    <row r="2" spans="1:6" s="46" customFormat="1" ht="13.5" thickBot="1">
      <c r="A2" s="45" t="s">
        <v>320</v>
      </c>
      <c r="B2" s="72" t="s">
        <v>1</v>
      </c>
      <c r="C2" s="76" t="s">
        <v>2</v>
      </c>
      <c r="D2" s="74">
        <v>2017</v>
      </c>
      <c r="E2" s="119" t="s">
        <v>459</v>
      </c>
      <c r="F2" s="119">
        <v>2018</v>
      </c>
    </row>
    <row r="3" spans="1:6" s="46" customFormat="1" ht="12.75">
      <c r="A3" s="67"/>
      <c r="B3" s="73"/>
      <c r="C3" s="77"/>
      <c r="D3" s="75">
        <v>17000</v>
      </c>
      <c r="E3" s="64">
        <v>59910</v>
      </c>
      <c r="F3" s="158">
        <f>F4+F6</f>
        <v>127000</v>
      </c>
    </row>
    <row r="4" spans="1:6" ht="12.75">
      <c r="A4" s="4" t="s">
        <v>49</v>
      </c>
      <c r="B4" s="4"/>
      <c r="C4" s="10" t="s">
        <v>331</v>
      </c>
      <c r="D4" s="5"/>
      <c r="E4" s="5"/>
      <c r="F4" s="5">
        <v>77000</v>
      </c>
    </row>
    <row r="5" spans="1:6" ht="12.75">
      <c r="A5" s="4" t="s">
        <v>49</v>
      </c>
      <c r="B5" s="4" t="s">
        <v>50</v>
      </c>
      <c r="C5" s="4" t="s">
        <v>51</v>
      </c>
      <c r="D5" s="4"/>
      <c r="E5" s="4"/>
      <c r="F5" s="4"/>
    </row>
    <row r="6" spans="2:6" ht="12.75">
      <c r="B6" s="54"/>
      <c r="C6" s="62" t="s">
        <v>487</v>
      </c>
      <c r="D6" s="56"/>
      <c r="F6" s="41">
        <v>50000</v>
      </c>
    </row>
    <row r="7" spans="1:8" ht="13.5" thickBot="1">
      <c r="A7" s="52" t="s">
        <v>49</v>
      </c>
      <c r="B7" s="55" t="s">
        <v>151</v>
      </c>
      <c r="C7" s="63" t="s">
        <v>228</v>
      </c>
      <c r="D7" s="59"/>
      <c r="E7" s="233"/>
      <c r="F7" s="111"/>
      <c r="H7" s="153"/>
    </row>
    <row r="9" ht="12.75">
      <c r="B9" s="48"/>
    </row>
    <row r="12" ht="12.75">
      <c r="G12" s="15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2" width="9.140625" style="28" customWidth="1"/>
    <col min="3" max="3" width="27.140625" style="28" customWidth="1"/>
    <col min="4" max="5" width="13.28125" style="28" customWidth="1"/>
    <col min="6" max="6" width="11.421875" style="28" bestFit="1" customWidth="1"/>
    <col min="7" max="16384" width="9.140625" style="28" customWidth="1"/>
  </cols>
  <sheetData>
    <row r="1" s="17" customFormat="1" ht="13.5" thickBot="1">
      <c r="A1" s="17" t="s">
        <v>273</v>
      </c>
    </row>
    <row r="2" spans="1:6" s="46" customFormat="1" ht="13.5" thickBot="1">
      <c r="A2" s="21" t="s">
        <v>320</v>
      </c>
      <c r="B2" s="76" t="s">
        <v>1</v>
      </c>
      <c r="C2" s="76" t="s">
        <v>2</v>
      </c>
      <c r="D2" s="72">
        <v>2017</v>
      </c>
      <c r="E2" s="72" t="s">
        <v>459</v>
      </c>
      <c r="F2" s="72">
        <v>2018</v>
      </c>
    </row>
    <row r="3" spans="1:6" ht="15.75">
      <c r="A3" s="30"/>
      <c r="B3" s="23"/>
      <c r="C3" s="23"/>
      <c r="D3" s="121">
        <f>D6</f>
        <v>143200</v>
      </c>
      <c r="E3" s="121">
        <f>E6</f>
        <v>101669</v>
      </c>
      <c r="F3" s="121">
        <f>F6</f>
        <v>718000</v>
      </c>
    </row>
    <row r="4" spans="1:6" ht="12.75">
      <c r="A4" s="22" t="s">
        <v>144</v>
      </c>
      <c r="B4" s="4" t="s">
        <v>145</v>
      </c>
      <c r="C4" s="4" t="s">
        <v>146</v>
      </c>
      <c r="D4" s="106"/>
      <c r="E4" s="231"/>
      <c r="F4" s="106"/>
    </row>
    <row r="5" spans="1:6" ht="12.75">
      <c r="A5" s="22"/>
      <c r="B5" s="4" t="s">
        <v>147</v>
      </c>
      <c r="C5" s="4" t="s">
        <v>148</v>
      </c>
      <c r="D5" s="106"/>
      <c r="E5" s="231"/>
      <c r="F5" s="106"/>
    </row>
    <row r="6" spans="1:6" ht="13.5" thickBot="1">
      <c r="A6" s="82"/>
      <c r="B6" s="83" t="s">
        <v>149</v>
      </c>
      <c r="C6" s="83" t="s">
        <v>150</v>
      </c>
      <c r="D6" s="118">
        <v>143200</v>
      </c>
      <c r="E6" s="231">
        <v>101669</v>
      </c>
      <c r="F6" s="118">
        <v>718000</v>
      </c>
    </row>
    <row r="9" ht="12.75">
      <c r="F9" s="41"/>
    </row>
    <row r="10" ht="12.75">
      <c r="F10" s="41"/>
    </row>
    <row r="11" ht="12.75">
      <c r="F11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2" width="9.140625" style="28" customWidth="1"/>
    <col min="3" max="3" width="27.7109375" style="28" customWidth="1"/>
    <col min="4" max="5" width="15.140625" style="28" customWidth="1"/>
    <col min="6" max="6" width="12.421875" style="28" customWidth="1"/>
    <col min="7" max="16384" width="9.140625" style="28" customWidth="1"/>
  </cols>
  <sheetData>
    <row r="1" ht="13.5" thickBot="1">
      <c r="A1" s="46" t="s">
        <v>238</v>
      </c>
    </row>
    <row r="2" spans="1:6" s="46" customFormat="1" ht="13.5" thickBot="1">
      <c r="A2" s="45" t="s">
        <v>320</v>
      </c>
      <c r="B2" s="72" t="s">
        <v>1</v>
      </c>
      <c r="C2" s="76" t="s">
        <v>2</v>
      </c>
      <c r="D2" s="74">
        <v>2017</v>
      </c>
      <c r="E2" s="119" t="s">
        <v>459</v>
      </c>
      <c r="F2" s="119">
        <v>2018</v>
      </c>
    </row>
    <row r="3" spans="1:6" s="46" customFormat="1" ht="12.75">
      <c r="A3" s="67"/>
      <c r="B3" s="73"/>
      <c r="C3" s="77"/>
      <c r="D3" s="75">
        <v>870</v>
      </c>
      <c r="E3" s="64">
        <v>0</v>
      </c>
      <c r="F3" s="158">
        <f>F5</f>
        <v>270</v>
      </c>
    </row>
    <row r="4" spans="1:6" ht="12.75">
      <c r="A4" s="4" t="s">
        <v>53</v>
      </c>
      <c r="B4" s="4">
        <v>50</v>
      </c>
      <c r="C4" s="6" t="s">
        <v>3</v>
      </c>
      <c r="D4" s="6"/>
      <c r="E4" s="6"/>
      <c r="F4" s="4"/>
    </row>
    <row r="5" spans="1:6" ht="12.75">
      <c r="A5" s="4" t="s">
        <v>53</v>
      </c>
      <c r="B5" s="4" t="s">
        <v>6</v>
      </c>
      <c r="C5" s="4" t="s">
        <v>0</v>
      </c>
      <c r="D5" s="5">
        <v>870</v>
      </c>
      <c r="E5" s="5"/>
      <c r="F5" s="5">
        <v>270</v>
      </c>
    </row>
    <row r="7" spans="3:5" ht="12.75">
      <c r="C7" s="17"/>
      <c r="D7" s="17"/>
      <c r="E7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2" width="9.140625" style="28" customWidth="1"/>
    <col min="3" max="3" width="15.140625" style="28" customWidth="1"/>
    <col min="4" max="5" width="14.28125" style="28" customWidth="1"/>
    <col min="6" max="6" width="11.7109375" style="28" customWidth="1"/>
    <col min="7" max="16384" width="9.140625" style="28" customWidth="1"/>
  </cols>
  <sheetData>
    <row r="1" ht="13.5" thickBot="1">
      <c r="A1" s="46" t="s">
        <v>283</v>
      </c>
    </row>
    <row r="2" spans="1:6" s="46" customFormat="1" ht="13.5" thickBot="1">
      <c r="A2" s="45" t="s">
        <v>320</v>
      </c>
      <c r="B2" s="72" t="s">
        <v>1</v>
      </c>
      <c r="C2" s="76" t="s">
        <v>2</v>
      </c>
      <c r="D2" s="74">
        <v>2018</v>
      </c>
      <c r="E2" s="119" t="s">
        <v>459</v>
      </c>
      <c r="F2" s="101">
        <v>2018</v>
      </c>
    </row>
    <row r="3" spans="1:4" ht="12.75">
      <c r="A3" s="51"/>
      <c r="B3" s="54"/>
      <c r="C3" s="62"/>
      <c r="D3" s="56"/>
    </row>
    <row r="4" spans="1:7" ht="15.75">
      <c r="A4" s="4" t="s">
        <v>54</v>
      </c>
      <c r="B4" s="4">
        <v>65</v>
      </c>
      <c r="C4" s="6" t="s">
        <v>284</v>
      </c>
      <c r="D4" s="8">
        <v>3000</v>
      </c>
      <c r="E4" s="8">
        <v>2750</v>
      </c>
      <c r="F4" s="104">
        <v>10200</v>
      </c>
      <c r="G4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vallavanem</cp:lastModifiedBy>
  <cp:lastPrinted>2017-10-31T15:45:34Z</cp:lastPrinted>
  <dcterms:created xsi:type="dcterms:W3CDTF">2007-11-10T09:41:12Z</dcterms:created>
  <dcterms:modified xsi:type="dcterms:W3CDTF">2018-01-18T12:26:46Z</dcterms:modified>
  <cp:category/>
  <cp:version/>
  <cp:contentType/>
  <cp:contentStatus/>
</cp:coreProperties>
</file>